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KrosData\Export\"/>
    </mc:Choice>
  </mc:AlternateContent>
  <bookViews>
    <workbookView xWindow="0" yWindow="0" windowWidth="0" windowHeight="0"/>
  </bookViews>
  <sheets>
    <sheet name="Rekapitulace stavby" sheetId="1" r:id="rId1"/>
    <sheet name="D.1.1 - ARCHITEKTONICKO-S..." sheetId="2" r:id="rId2"/>
    <sheet name="D.1.2 - VYTÁPĚNÍ, ZDRAVOT..." sheetId="3" r:id="rId3"/>
    <sheet name="D.1.3 - SILNOPROUDÁ ELEKT..." sheetId="4" r:id="rId4"/>
    <sheet name="VON - Vedlejší a ostatní ..."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'D.1.1 - ARCHITEKTONICKO-S...'!$C$132:$K$252</definedName>
    <definedName name="_xlnm.Print_Area" localSheetId="1">'D.1.1 - ARCHITEKTONICKO-S...'!$C$4:$J$39,'D.1.1 - ARCHITEKTONICKO-S...'!$C$50:$J$76,'D.1.1 - ARCHITEKTONICKO-S...'!$C$82:$J$114,'D.1.1 - ARCHITEKTONICKO-S...'!$C$120:$K$252</definedName>
    <definedName name="_xlnm.Print_Titles" localSheetId="1">'D.1.1 - ARCHITEKTONICKO-S...'!$132:$132</definedName>
    <definedName name="_xlnm._FilterDatabase" localSheetId="2" hidden="1">'D.1.2 - VYTÁPĚNÍ, ZDRAVOT...'!$C$116:$K$119</definedName>
    <definedName name="_xlnm.Print_Area" localSheetId="2">'D.1.2 - VYTÁPĚNÍ, ZDRAVOT...'!$C$4:$J$39,'D.1.2 - VYTÁPĚNÍ, ZDRAVOT...'!$C$50:$J$76,'D.1.2 - VYTÁPĚNÍ, ZDRAVOT...'!$C$82:$J$98,'D.1.2 - VYTÁPĚNÍ, ZDRAVOT...'!$C$104:$K$119</definedName>
    <definedName name="_xlnm.Print_Titles" localSheetId="2">'D.1.2 - VYTÁPĚNÍ, ZDRAVOT...'!$116:$116</definedName>
    <definedName name="_xlnm._FilterDatabase" localSheetId="3" hidden="1">'D.1.3 - SILNOPROUDÁ ELEKT...'!$C$116:$K$119</definedName>
    <definedName name="_xlnm.Print_Area" localSheetId="3">'D.1.3 - SILNOPROUDÁ ELEKT...'!$C$4:$J$39,'D.1.3 - SILNOPROUDÁ ELEKT...'!$C$50:$J$76,'D.1.3 - SILNOPROUDÁ ELEKT...'!$C$82:$J$98,'D.1.3 - SILNOPROUDÁ ELEKT...'!$C$104:$K$119</definedName>
    <definedName name="_xlnm.Print_Titles" localSheetId="3">'D.1.3 - SILNOPROUDÁ ELEKT...'!$116:$116</definedName>
    <definedName name="_xlnm._FilterDatabase" localSheetId="4" hidden="1">'VON - Vedlejší a ostatní ...'!$C$122:$K$146</definedName>
    <definedName name="_xlnm.Print_Area" localSheetId="4">'VON - Vedlejší a ostatní ...'!$C$4:$J$39,'VON - Vedlejší a ostatní ...'!$C$50:$J$76,'VON - Vedlejší a ostatní ...'!$C$82:$J$104,'VON - Vedlejší a ostatní ...'!$C$110:$K$146</definedName>
    <definedName name="_xlnm.Print_Titles" localSheetId="4">'VON - Vedlejší a ostatní ...'!$122:$122</definedName>
  </definedNames>
  <calcPr/>
</workbook>
</file>

<file path=xl/calcChain.xml><?xml version="1.0" encoding="utf-8"?>
<calcChain xmlns="http://schemas.openxmlformats.org/spreadsheetml/2006/main">
  <c i="5" l="1" r="J37"/>
  <c r="J36"/>
  <c i="1" r="AY98"/>
  <c i="5" r="J35"/>
  <c i="1" r="AX98"/>
  <c i="5" r="BI145"/>
  <c r="BH145"/>
  <c r="BG145"/>
  <c r="BF145"/>
  <c r="T145"/>
  <c r="T144"/>
  <c r="R145"/>
  <c r="R144"/>
  <c r="P145"/>
  <c r="P144"/>
  <c r="BI142"/>
  <c r="BH142"/>
  <c r="BG142"/>
  <c r="BF142"/>
  <c r="T142"/>
  <c r="T141"/>
  <c r="R142"/>
  <c r="R141"/>
  <c r="P142"/>
  <c r="P141"/>
  <c r="BI139"/>
  <c r="BH139"/>
  <c r="BG139"/>
  <c r="BF139"/>
  <c r="T139"/>
  <c r="T138"/>
  <c r="R139"/>
  <c r="R138"/>
  <c r="P139"/>
  <c r="P138"/>
  <c r="BI136"/>
  <c r="BH136"/>
  <c r="BG136"/>
  <c r="BF136"/>
  <c r="T136"/>
  <c r="R136"/>
  <c r="P136"/>
  <c r="BI134"/>
  <c r="BH134"/>
  <c r="BG134"/>
  <c r="BF134"/>
  <c r="T134"/>
  <c r="R134"/>
  <c r="P134"/>
  <c r="BI131"/>
  <c r="BH131"/>
  <c r="BG131"/>
  <c r="BF131"/>
  <c r="T131"/>
  <c r="T130"/>
  <c r="R131"/>
  <c r="R130"/>
  <c r="P131"/>
  <c r="P130"/>
  <c r="BI128"/>
  <c r="BH128"/>
  <c r="BG128"/>
  <c r="BF128"/>
  <c r="T128"/>
  <c r="R128"/>
  <c r="P128"/>
  <c r="BI126"/>
  <c r="BH126"/>
  <c r="BG126"/>
  <c r="BF126"/>
  <c r="T126"/>
  <c r="R126"/>
  <c r="P126"/>
  <c r="J119"/>
  <c r="F119"/>
  <c r="F117"/>
  <c r="E115"/>
  <c r="J91"/>
  <c r="F91"/>
  <c r="F89"/>
  <c r="E87"/>
  <c r="J24"/>
  <c r="E24"/>
  <c r="J92"/>
  <c r="J23"/>
  <c r="J18"/>
  <c r="E18"/>
  <c r="F120"/>
  <c r="J17"/>
  <c r="J12"/>
  <c r="J89"/>
  <c r="E7"/>
  <c r="E113"/>
  <c i="4" r="J37"/>
  <c r="J36"/>
  <c i="1" r="AY97"/>
  <c i="4" r="J35"/>
  <c i="1" r="AX97"/>
  <c i="4" r="BI119"/>
  <c r="BH119"/>
  <c r="BG119"/>
  <c r="BF119"/>
  <c r="T119"/>
  <c r="T118"/>
  <c r="T117"/>
  <c r="R119"/>
  <c r="R118"/>
  <c r="R117"/>
  <c r="P119"/>
  <c r="P118"/>
  <c r="P117"/>
  <c i="1" r="AU97"/>
  <c i="4" r="J113"/>
  <c r="F113"/>
  <c r="F111"/>
  <c r="E109"/>
  <c r="J91"/>
  <c r="F91"/>
  <c r="F89"/>
  <c r="E87"/>
  <c r="J24"/>
  <c r="E24"/>
  <c r="J92"/>
  <c r="J23"/>
  <c r="J18"/>
  <c r="E18"/>
  <c r="F114"/>
  <c r="J17"/>
  <c r="J12"/>
  <c r="J89"/>
  <c r="E7"/>
  <c r="E85"/>
  <c i="3" r="J37"/>
  <c r="J36"/>
  <c i="1" r="AY96"/>
  <c i="3" r="J35"/>
  <c i="1" r="AX96"/>
  <c i="3" r="BI119"/>
  <c r="BH119"/>
  <c r="BG119"/>
  <c r="BF119"/>
  <c r="T119"/>
  <c r="T118"/>
  <c r="T117"/>
  <c r="R119"/>
  <c r="R118"/>
  <c r="R117"/>
  <c r="P119"/>
  <c r="P118"/>
  <c r="P117"/>
  <c i="1" r="AU96"/>
  <c i="3" r="J113"/>
  <c r="F113"/>
  <c r="F111"/>
  <c r="E109"/>
  <c r="J91"/>
  <c r="F91"/>
  <c r="F89"/>
  <c r="E87"/>
  <c r="J24"/>
  <c r="E24"/>
  <c r="J114"/>
  <c r="J23"/>
  <c r="J18"/>
  <c r="E18"/>
  <c r="F114"/>
  <c r="J17"/>
  <c r="J12"/>
  <c r="J111"/>
  <c r="E7"/>
  <c r="E107"/>
  <c i="2" r="J37"/>
  <c r="J36"/>
  <c i="1" r="AY95"/>
  <c i="2" r="J35"/>
  <c i="1" r="AX95"/>
  <c i="2" r="BI251"/>
  <c r="BH251"/>
  <c r="BG251"/>
  <c r="BF251"/>
  <c r="T251"/>
  <c r="T250"/>
  <c r="T249"/>
  <c r="R251"/>
  <c r="R250"/>
  <c r="R249"/>
  <c r="P251"/>
  <c r="P250"/>
  <c r="P249"/>
  <c r="BI248"/>
  <c r="BH248"/>
  <c r="BG248"/>
  <c r="BF248"/>
  <c r="T248"/>
  <c r="R248"/>
  <c r="P248"/>
  <c r="BI247"/>
  <c r="BH247"/>
  <c r="BG247"/>
  <c r="BF247"/>
  <c r="T247"/>
  <c r="R247"/>
  <c r="P247"/>
  <c r="BI246"/>
  <c r="BH246"/>
  <c r="BG246"/>
  <c r="BF246"/>
  <c r="T246"/>
  <c r="R246"/>
  <c r="P246"/>
  <c r="BI245"/>
  <c r="BH245"/>
  <c r="BG245"/>
  <c r="BF245"/>
  <c r="T245"/>
  <c r="R245"/>
  <c r="P245"/>
  <c r="BI243"/>
  <c r="BH243"/>
  <c r="BG243"/>
  <c r="BF243"/>
  <c r="T243"/>
  <c r="R243"/>
  <c r="P243"/>
  <c r="BI239"/>
  <c r="BH239"/>
  <c r="BG239"/>
  <c r="BF239"/>
  <c r="T239"/>
  <c r="R239"/>
  <c r="P239"/>
  <c r="BI237"/>
  <c r="BH237"/>
  <c r="BG237"/>
  <c r="BF237"/>
  <c r="T237"/>
  <c r="R237"/>
  <c r="P237"/>
  <c r="BI236"/>
  <c r="BH236"/>
  <c r="BG236"/>
  <c r="BF236"/>
  <c r="T236"/>
  <c r="R236"/>
  <c r="P236"/>
  <c r="BI233"/>
  <c r="BH233"/>
  <c r="BG233"/>
  <c r="BF233"/>
  <c r="T233"/>
  <c r="R233"/>
  <c r="P233"/>
  <c r="BI229"/>
  <c r="BH229"/>
  <c r="BG229"/>
  <c r="BF229"/>
  <c r="T229"/>
  <c r="R229"/>
  <c r="P229"/>
  <c r="BI228"/>
  <c r="BH228"/>
  <c r="BG228"/>
  <c r="BF228"/>
  <c r="T228"/>
  <c r="R228"/>
  <c r="P228"/>
  <c r="BI227"/>
  <c r="BH227"/>
  <c r="BG227"/>
  <c r="BF227"/>
  <c r="T227"/>
  <c r="R227"/>
  <c r="P227"/>
  <c r="BI225"/>
  <c r="BH225"/>
  <c r="BG225"/>
  <c r="BF225"/>
  <c r="T225"/>
  <c r="R225"/>
  <c r="P225"/>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2"/>
  <c r="BH212"/>
  <c r="BG212"/>
  <c r="BF212"/>
  <c r="T212"/>
  <c r="R212"/>
  <c r="P212"/>
  <c r="BI208"/>
  <c r="BH208"/>
  <c r="BG208"/>
  <c r="BF208"/>
  <c r="T208"/>
  <c r="R208"/>
  <c r="P208"/>
  <c r="BI204"/>
  <c r="BH204"/>
  <c r="BG204"/>
  <c r="BF204"/>
  <c r="T204"/>
  <c r="R204"/>
  <c r="P204"/>
  <c r="BI202"/>
  <c r="BH202"/>
  <c r="BG202"/>
  <c r="BF202"/>
  <c r="T202"/>
  <c r="R202"/>
  <c r="P202"/>
  <c r="BI201"/>
  <c r="BH201"/>
  <c r="BG201"/>
  <c r="BF201"/>
  <c r="T201"/>
  <c r="R201"/>
  <c r="P201"/>
  <c r="BI200"/>
  <c r="BH200"/>
  <c r="BG200"/>
  <c r="BF200"/>
  <c r="T200"/>
  <c r="R200"/>
  <c r="P200"/>
  <c r="BI198"/>
  <c r="BH198"/>
  <c r="BG198"/>
  <c r="BF198"/>
  <c r="T198"/>
  <c r="R198"/>
  <c r="P198"/>
  <c r="BI197"/>
  <c r="BH197"/>
  <c r="BG197"/>
  <c r="BF197"/>
  <c r="T197"/>
  <c r="R197"/>
  <c r="P197"/>
  <c r="BI195"/>
  <c r="BH195"/>
  <c r="BG195"/>
  <c r="BF195"/>
  <c r="T195"/>
  <c r="R195"/>
  <c r="P195"/>
  <c r="BI194"/>
  <c r="BH194"/>
  <c r="BG194"/>
  <c r="BF194"/>
  <c r="T194"/>
  <c r="R194"/>
  <c r="P194"/>
  <c r="BI192"/>
  <c r="BH192"/>
  <c r="BG192"/>
  <c r="BF192"/>
  <c r="T192"/>
  <c r="R192"/>
  <c r="P192"/>
  <c r="BI190"/>
  <c r="BH190"/>
  <c r="BG190"/>
  <c r="BF190"/>
  <c r="T190"/>
  <c r="R190"/>
  <c r="P190"/>
  <c r="BI187"/>
  <c r="BH187"/>
  <c r="BG187"/>
  <c r="BF187"/>
  <c r="T187"/>
  <c r="R187"/>
  <c r="P187"/>
  <c r="BI184"/>
  <c r="BH184"/>
  <c r="BG184"/>
  <c r="BF184"/>
  <c r="T184"/>
  <c r="T183"/>
  <c r="R184"/>
  <c r="R183"/>
  <c r="P184"/>
  <c r="P183"/>
  <c r="BI182"/>
  <c r="BH182"/>
  <c r="BG182"/>
  <c r="BF182"/>
  <c r="T182"/>
  <c r="R182"/>
  <c r="P182"/>
  <c r="BI180"/>
  <c r="BH180"/>
  <c r="BG180"/>
  <c r="BF180"/>
  <c r="T180"/>
  <c r="R180"/>
  <c r="P180"/>
  <c r="BI179"/>
  <c r="BH179"/>
  <c r="BG179"/>
  <c r="BF179"/>
  <c r="T179"/>
  <c r="R179"/>
  <c r="P179"/>
  <c r="BI177"/>
  <c r="BH177"/>
  <c r="BG177"/>
  <c r="BF177"/>
  <c r="T177"/>
  <c r="R177"/>
  <c r="P177"/>
  <c r="BI176"/>
  <c r="BH176"/>
  <c r="BG176"/>
  <c r="BF176"/>
  <c r="T176"/>
  <c r="R176"/>
  <c r="P176"/>
  <c r="BI173"/>
  <c r="BH173"/>
  <c r="BG173"/>
  <c r="BF173"/>
  <c r="T173"/>
  <c r="R173"/>
  <c r="P173"/>
  <c r="BI171"/>
  <c r="BH171"/>
  <c r="BG171"/>
  <c r="BF171"/>
  <c r="T171"/>
  <c r="R171"/>
  <c r="P171"/>
  <c r="BI169"/>
  <c r="BH169"/>
  <c r="BG169"/>
  <c r="BF169"/>
  <c r="T169"/>
  <c r="R169"/>
  <c r="P169"/>
  <c r="BI167"/>
  <c r="BH167"/>
  <c r="BG167"/>
  <c r="BF167"/>
  <c r="T167"/>
  <c r="R167"/>
  <c r="P167"/>
  <c r="BI163"/>
  <c r="BH163"/>
  <c r="BG163"/>
  <c r="BF163"/>
  <c r="T163"/>
  <c r="R163"/>
  <c r="P163"/>
  <c r="BI160"/>
  <c r="BH160"/>
  <c r="BG160"/>
  <c r="BF160"/>
  <c r="T160"/>
  <c r="R160"/>
  <c r="P160"/>
  <c r="BI156"/>
  <c r="BH156"/>
  <c r="BG156"/>
  <c r="BF156"/>
  <c r="T156"/>
  <c r="R156"/>
  <c r="P156"/>
  <c r="BI155"/>
  <c r="BH155"/>
  <c r="BG155"/>
  <c r="BF155"/>
  <c r="T155"/>
  <c r="R155"/>
  <c r="P155"/>
  <c r="BI152"/>
  <c r="BH152"/>
  <c r="BG152"/>
  <c r="BF152"/>
  <c r="T152"/>
  <c r="R152"/>
  <c r="P152"/>
  <c r="BI151"/>
  <c r="BH151"/>
  <c r="BG151"/>
  <c r="BF151"/>
  <c r="T151"/>
  <c r="R151"/>
  <c r="P151"/>
  <c r="BI150"/>
  <c r="BH150"/>
  <c r="BG150"/>
  <c r="BF150"/>
  <c r="T150"/>
  <c r="R150"/>
  <c r="P150"/>
  <c r="BI146"/>
  <c r="BH146"/>
  <c r="BG146"/>
  <c r="BF146"/>
  <c r="T146"/>
  <c r="R146"/>
  <c r="P146"/>
  <c r="BI145"/>
  <c r="BH145"/>
  <c r="BG145"/>
  <c r="BF145"/>
  <c r="T145"/>
  <c r="R145"/>
  <c r="P145"/>
  <c r="BI144"/>
  <c r="BH144"/>
  <c r="BG144"/>
  <c r="BF144"/>
  <c r="T144"/>
  <c r="R144"/>
  <c r="P144"/>
  <c r="BI140"/>
  <c r="BH140"/>
  <c r="BG140"/>
  <c r="BF140"/>
  <c r="T140"/>
  <c r="R140"/>
  <c r="P140"/>
  <c r="BI139"/>
  <c r="BH139"/>
  <c r="BG139"/>
  <c r="BF139"/>
  <c r="T139"/>
  <c r="R139"/>
  <c r="P139"/>
  <c r="BI138"/>
  <c r="BH138"/>
  <c r="BG138"/>
  <c r="BF138"/>
  <c r="T138"/>
  <c r="R138"/>
  <c r="P138"/>
  <c r="BI136"/>
  <c r="BH136"/>
  <c r="BG136"/>
  <c r="BF136"/>
  <c r="T136"/>
  <c r="T135"/>
  <c r="R136"/>
  <c r="R135"/>
  <c r="P136"/>
  <c r="P135"/>
  <c r="J129"/>
  <c r="F129"/>
  <c r="F127"/>
  <c r="E125"/>
  <c r="J91"/>
  <c r="F91"/>
  <c r="F89"/>
  <c r="E87"/>
  <c r="J24"/>
  <c r="E24"/>
  <c r="J130"/>
  <c r="J23"/>
  <c r="J18"/>
  <c r="E18"/>
  <c r="F130"/>
  <c r="J17"/>
  <c r="J12"/>
  <c r="J127"/>
  <c r="E7"/>
  <c r="E123"/>
  <c i="1" r="L90"/>
  <c r="AM90"/>
  <c r="AM89"/>
  <c r="L89"/>
  <c r="AM87"/>
  <c r="L87"/>
  <c r="L85"/>
  <c r="L84"/>
  <c i="2" r="J150"/>
  <c r="BK182"/>
  <c r="BK245"/>
  <c r="BK202"/>
  <c r="BK184"/>
  <c r="BK237"/>
  <c r="J169"/>
  <c r="BK155"/>
  <c r="BK233"/>
  <c r="J192"/>
  <c r="BK222"/>
  <c r="BK194"/>
  <c r="BK243"/>
  <c r="BK173"/>
  <c i="3" r="J119"/>
  <c i="4" r="F36"/>
  <c i="1" r="BC97"/>
  <c i="5" r="J126"/>
  <c r="J134"/>
  <c i="2" r="BK192"/>
  <c r="BK163"/>
  <c r="J229"/>
  <c r="BK195"/>
  <c r="BK151"/>
  <c r="BK228"/>
  <c r="BK180"/>
  <c r="BK239"/>
  <c r="J195"/>
  <c r="J239"/>
  <c r="J216"/>
  <c r="J173"/>
  <c r="BK229"/>
  <c r="BK198"/>
  <c r="BK150"/>
  <c i="4" r="BK119"/>
  <c r="F35"/>
  <c i="1" r="BB97"/>
  <c i="5" r="BK128"/>
  <c r="BK139"/>
  <c i="2" r="J187"/>
  <c r="J138"/>
  <c r="BK139"/>
  <c r="BK208"/>
  <c r="BK176"/>
  <c r="BK136"/>
  <c r="BK200"/>
  <c r="J156"/>
  <c r="J237"/>
  <c r="BK171"/>
  <c r="J233"/>
  <c r="J198"/>
  <c r="J245"/>
  <c r="BK216"/>
  <c r="J180"/>
  <c i="3" r="F35"/>
  <c i="1" r="BB96"/>
  <c i="5" r="BK145"/>
  <c r="BK131"/>
  <c r="J128"/>
  <c i="2" r="J179"/>
  <c r="BK177"/>
  <c r="J225"/>
  <c r="J190"/>
  <c r="J139"/>
  <c r="J204"/>
  <c i="1" r="AS94"/>
  <c i="2" r="BK236"/>
  <c r="J163"/>
  <c r="BK227"/>
  <c r="J182"/>
  <c i="3" r="BK119"/>
  <c i="4" r="F37"/>
  <c i="1" r="BD97"/>
  <c i="5" r="J136"/>
  <c r="J131"/>
  <c i="2" r="J167"/>
  <c r="J184"/>
  <c r="J248"/>
  <c r="BK204"/>
  <c r="J146"/>
  <c r="J222"/>
  <c r="BK138"/>
  <c r="J145"/>
  <c r="J220"/>
  <c r="J152"/>
  <c r="J212"/>
  <c r="BK145"/>
  <c r="BK224"/>
  <c r="J197"/>
  <c i="3" r="F37"/>
  <c i="5" r="BK142"/>
  <c r="BK136"/>
  <c i="2" r="BK190"/>
  <c r="BK140"/>
  <c r="J140"/>
  <c r="BK220"/>
  <c r="BK201"/>
  <c r="J171"/>
  <c r="BK247"/>
  <c r="BK146"/>
  <c r="BK251"/>
  <c r="J227"/>
  <c r="BK156"/>
  <c r="BK225"/>
  <c r="BK187"/>
  <c r="J236"/>
  <c r="BK212"/>
  <c r="J160"/>
  <c i="3" r="F34"/>
  <c i="1" r="BA96"/>
  <c i="5" r="J145"/>
  <c r="BK134"/>
  <c i="2" r="J177"/>
  <c r="J144"/>
  <c r="BK144"/>
  <c r="J224"/>
  <c r="BK197"/>
  <c r="J155"/>
  <c r="J243"/>
  <c r="BK152"/>
  <c r="J247"/>
  <c r="J202"/>
  <c r="J136"/>
  <c r="J218"/>
  <c r="BK218"/>
  <c r="BK167"/>
  <c i="3" r="F36"/>
  <c i="1" r="BC96"/>
  <c i="5" r="J142"/>
  <c r="J139"/>
  <c i="2" r="BK160"/>
  <c r="J194"/>
  <c r="J246"/>
  <c r="J200"/>
  <c r="J251"/>
  <c r="J176"/>
  <c r="BK169"/>
  <c r="BK248"/>
  <c r="J208"/>
  <c r="BK246"/>
  <c r="BK179"/>
  <c r="J228"/>
  <c r="J201"/>
  <c r="J151"/>
  <c i="4" r="J119"/>
  <c r="J34"/>
  <c i="1" r="AW97"/>
  <c i="5" r="BK126"/>
  <c i="2" l="1" r="P166"/>
  <c r="P149"/>
  <c r="BK137"/>
  <c r="J137"/>
  <c r="J99"/>
  <c r="R175"/>
  <c r="T186"/>
  <c r="R193"/>
  <c r="P217"/>
  <c r="T226"/>
  <c r="T166"/>
  <c r="T149"/>
  <c r="BK199"/>
  <c r="J199"/>
  <c r="J107"/>
  <c r="T217"/>
  <c r="R221"/>
  <c r="T244"/>
  <c r="R137"/>
  <c r="T175"/>
  <c r="T199"/>
  <c r="R226"/>
  <c r="T137"/>
  <c r="T134"/>
  <c r="R166"/>
  <c r="R149"/>
  <c r="P186"/>
  <c r="R199"/>
  <c r="BK221"/>
  <c r="J221"/>
  <c r="J109"/>
  <c r="P221"/>
  <c r="BK244"/>
  <c r="J244"/>
  <c r="J111"/>
  <c i="5" r="R125"/>
  <c r="T133"/>
  <c i="2" r="BK166"/>
  <c r="J166"/>
  <c r="J101"/>
  <c r="BK186"/>
  <c r="J186"/>
  <c r="J105"/>
  <c r="P199"/>
  <c r="BK226"/>
  <c r="J226"/>
  <c r="J110"/>
  <c r="R244"/>
  <c i="5" r="T125"/>
  <c r="T124"/>
  <c r="T123"/>
  <c r="P133"/>
  <c i="2" r="BK175"/>
  <c r="J175"/>
  <c r="J102"/>
  <c r="R186"/>
  <c r="P193"/>
  <c r="BK217"/>
  <c r="J217"/>
  <c r="J108"/>
  <c r="P226"/>
  <c i="5" r="P125"/>
  <c r="P124"/>
  <c r="P123"/>
  <c i="1" r="AU98"/>
  <c i="5" r="R133"/>
  <c i="2" r="P137"/>
  <c r="P134"/>
  <c r="P175"/>
  <c r="BK193"/>
  <c r="J193"/>
  <c r="J106"/>
  <c r="T193"/>
  <c r="R217"/>
  <c r="T221"/>
  <c r="P244"/>
  <c i="5" r="BK125"/>
  <c r="J125"/>
  <c r="J98"/>
  <c r="BK133"/>
  <c r="J133"/>
  <c r="J100"/>
  <c i="2" r="BK135"/>
  <c r="J135"/>
  <c r="J98"/>
  <c r="BK183"/>
  <c r="J183"/>
  <c r="J103"/>
  <c r="BK149"/>
  <c r="J149"/>
  <c r="J100"/>
  <c i="4" r="BK118"/>
  <c r="J118"/>
  <c r="J97"/>
  <c i="2" r="BK250"/>
  <c r="J250"/>
  <c r="J113"/>
  <c i="5" r="BK144"/>
  <c r="J144"/>
  <c r="J103"/>
  <c i="3" r="BK118"/>
  <c r="J118"/>
  <c r="J97"/>
  <c i="5" r="BK130"/>
  <c r="J130"/>
  <c r="J99"/>
  <c r="BK138"/>
  <c r="J138"/>
  <c r="J101"/>
  <c r="BK141"/>
  <c r="J141"/>
  <c r="J102"/>
  <c r="F92"/>
  <c r="J117"/>
  <c r="BE139"/>
  <c r="J120"/>
  <c r="E85"/>
  <c r="BE131"/>
  <c r="BE134"/>
  <c r="BE142"/>
  <c r="BE145"/>
  <c r="BE128"/>
  <c i="4" r="BK117"/>
  <c r="J117"/>
  <c r="J96"/>
  <c i="5" r="BE126"/>
  <c r="BE136"/>
  <c i="4" r="E107"/>
  <c r="F92"/>
  <c r="J114"/>
  <c r="J111"/>
  <c r="BE119"/>
  <c i="3" r="E85"/>
  <c r="J89"/>
  <c r="J92"/>
  <c r="BE119"/>
  <c r="F92"/>
  <c i="1" r="BD96"/>
  <c i="2" r="J92"/>
  <c r="BE138"/>
  <c r="BE144"/>
  <c r="BE146"/>
  <c r="BE155"/>
  <c r="BE179"/>
  <c r="BE200"/>
  <c r="BE202"/>
  <c r="BE208"/>
  <c r="BE222"/>
  <c r="BE233"/>
  <c r="BE239"/>
  <c r="BE246"/>
  <c r="BE247"/>
  <c r="F92"/>
  <c r="BE139"/>
  <c r="BE151"/>
  <c r="BE152"/>
  <c r="BE169"/>
  <c r="BE197"/>
  <c r="BE201"/>
  <c r="BE216"/>
  <c r="BE220"/>
  <c r="BE228"/>
  <c r="BE229"/>
  <c r="J89"/>
  <c r="BE140"/>
  <c r="BE150"/>
  <c r="BE173"/>
  <c r="BE177"/>
  <c r="BE180"/>
  <c r="BE187"/>
  <c r="BE204"/>
  <c r="BE218"/>
  <c r="BE225"/>
  <c r="BE236"/>
  <c r="BE243"/>
  <c r="BE176"/>
  <c r="BE190"/>
  <c r="BE156"/>
  <c r="BE160"/>
  <c r="BE171"/>
  <c r="BE182"/>
  <c r="BE195"/>
  <c r="BE212"/>
  <c r="BE224"/>
  <c r="BE227"/>
  <c r="BE245"/>
  <c r="BE248"/>
  <c r="BE251"/>
  <c r="E85"/>
  <c r="BE163"/>
  <c r="BE167"/>
  <c r="BE192"/>
  <c r="BE194"/>
  <c r="BE198"/>
  <c r="BE237"/>
  <c r="BE145"/>
  <c r="BE136"/>
  <c r="BE184"/>
  <c r="F35"/>
  <c i="1" r="BB95"/>
  <c i="3" r="J34"/>
  <c i="1" r="AW96"/>
  <c i="5" r="F34"/>
  <c i="1" r="BA98"/>
  <c i="5" r="F37"/>
  <c i="1" r="BD98"/>
  <c i="3" r="F33"/>
  <c i="1" r="AZ96"/>
  <c i="4" r="J33"/>
  <c i="1" r="AV97"/>
  <c r="AT97"/>
  <c i="5" r="F35"/>
  <c i="1" r="BB98"/>
  <c r="BB94"/>
  <c r="W31"/>
  <c i="2" r="J34"/>
  <c i="1" r="AW95"/>
  <c i="2" r="F37"/>
  <c i="1" r="BD95"/>
  <c i="2" r="F34"/>
  <c i="1" r="BA95"/>
  <c i="2" r="F36"/>
  <c i="1" r="BC95"/>
  <c i="4" r="F34"/>
  <c i="1" r="BA97"/>
  <c i="5" r="J34"/>
  <c i="1" r="AW98"/>
  <c i="5" r="F36"/>
  <c i="1" r="BC98"/>
  <c r="BC94"/>
  <c r="W32"/>
  <c i="2" l="1" r="R134"/>
  <c r="R133"/>
  <c r="R185"/>
  <c r="P185"/>
  <c r="P133"/>
  <c i="1" r="AU95"/>
  <c i="2" r="T185"/>
  <c r="T133"/>
  <c i="5" r="R124"/>
  <c r="R123"/>
  <c i="3" r="BK117"/>
  <c r="J117"/>
  <c r="J96"/>
  <c i="5" r="BK124"/>
  <c r="BK123"/>
  <c r="J123"/>
  <c r="J96"/>
  <c i="2" r="BK134"/>
  <c r="J134"/>
  <c r="J97"/>
  <c r="BK249"/>
  <c r="J249"/>
  <c r="J112"/>
  <c r="BK185"/>
  <c r="J185"/>
  <c r="J104"/>
  <c i="1" r="BD94"/>
  <c r="W33"/>
  <c i="2" r="J33"/>
  <c i="1" r="AV95"/>
  <c r="AT95"/>
  <c i="3" r="J33"/>
  <c i="1" r="AV96"/>
  <c r="AT96"/>
  <c r="AY94"/>
  <c r="AX94"/>
  <c i="5" r="F33"/>
  <c i="1" r="AZ98"/>
  <c i="2" r="F33"/>
  <c i="1" r="AZ95"/>
  <c i="4" r="F33"/>
  <c i="1" r="AZ97"/>
  <c i="4" r="J30"/>
  <c i="1" r="AG97"/>
  <c r="AN97"/>
  <c i="5" r="J33"/>
  <c i="1" r="AV98"/>
  <c r="AT98"/>
  <c r="BA94"/>
  <c r="W30"/>
  <c r="AU94"/>
  <c i="5" l="1" r="J124"/>
  <c r="J97"/>
  <c i="2" r="BK133"/>
  <c r="J133"/>
  <c i="4" r="J39"/>
  <c i="5" r="J30"/>
  <c i="1" r="AG98"/>
  <c i="2" r="J30"/>
  <c i="1" r="AG95"/>
  <c i="3" r="J30"/>
  <c i="1" r="AG96"/>
  <c r="AW94"/>
  <c r="AK30"/>
  <c r="AZ94"/>
  <c r="AV94"/>
  <c r="AK29"/>
  <c i="5" l="1" r="J39"/>
  <c i="3" r="J39"/>
  <c i="2" r="J39"/>
  <c r="J96"/>
  <c i="1" r="AN95"/>
  <c r="AN96"/>
  <c r="AN98"/>
  <c r="AG94"/>
  <c r="AK26"/>
  <c r="AK35"/>
  <c r="W29"/>
  <c r="AT94"/>
  <c l="1" r="AN94"/>
</calcChain>
</file>

<file path=xl/sharedStrings.xml><?xml version="1.0" encoding="utf-8"?>
<sst xmlns="http://schemas.openxmlformats.org/spreadsheetml/2006/main">
  <si>
    <t>Export Komplet</t>
  </si>
  <si>
    <t/>
  </si>
  <si>
    <t>2.0</t>
  </si>
  <si>
    <t>ZAMOK</t>
  </si>
  <si>
    <t>False</t>
  </si>
  <si>
    <t>{4803851d-94fd-4a14-b84d-392e770e7192}</t>
  </si>
  <si>
    <t>0,01</t>
  </si>
  <si>
    <t>21</t>
  </si>
  <si>
    <t>12</t>
  </si>
  <si>
    <t>REKAPITULACE STAVBY</t>
  </si>
  <si>
    <t xml:space="preserve">v ---  níže se nacházejí doplnkové a pomocné údaje k sestavám  --- v</t>
  </si>
  <si>
    <t>Návod na vyplnění</t>
  </si>
  <si>
    <t>0,001</t>
  </si>
  <si>
    <t>Kód:</t>
  </si>
  <si>
    <t>N24-038</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</si>
  <si>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</si>
  <si>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</si>
  <si>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PLYNOVÉ KOTELNY NA BUDOVĚ Č.P. 1, KYJOVICE</t>
  </si>
  <si>
    <t>KSO:</t>
  </si>
  <si>
    <t>CC-CZ:</t>
  </si>
  <si>
    <t>Místo:</t>
  </si>
  <si>
    <t xml:space="preserve"> </t>
  </si>
  <si>
    <t>Datum:</t>
  </si>
  <si>
    <t>14. 3. 2024</t>
  </si>
  <si>
    <t>Zadavatel:</t>
  </si>
  <si>
    <t>IČ:</t>
  </si>
  <si>
    <t>Domov Na zámku p.o.</t>
  </si>
  <si>
    <t>DIČ:</t>
  </si>
  <si>
    <t>Uchazeč:</t>
  </si>
  <si>
    <t>Vyplň údaj</t>
  </si>
  <si>
    <t>Projektant:</t>
  </si>
  <si>
    <t>INPROS F-M s.r.o.</t>
  </si>
  <si>
    <t>True</t>
  </si>
  <si>
    <t>Zpracovatel:</t>
  </si>
  <si>
    <t>Poznámka:</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</si>
  <si>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 Zhotovitel je POVINEN před objednání všech materiálů si ověřit objem dodávek přímo na stavbě (v objemech / množství vykázaných ve VV jsou započítány předpokládané ztratné/ostatní kce, které se může lišit od skutečnosti) !!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</si>
  <si>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</si>
  <si>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</si>
  <si>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</si>
  <si>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</si>
  <si>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</si>
  <si>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</si>
  <si>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</si>
  <si>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</si>
  <si>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</si>
  <si>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</si>
  <si>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</si>
  <si>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</si>
  <si>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</si>
  <si>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</si>
  <si>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</si>
  <si>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</si>
  <si>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</si>
  <si>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</si>
  <si>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</si>
  <si>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</si>
  <si>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</si>
  <si>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</si>
  <si>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</si>
  <si>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</si>
  <si>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</si>
  <si>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</si>
  <si>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</si>
  <si>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</si>
  <si>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</si>
  <si>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</si>
  <si>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</si>
  <si>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</si>
  <si>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</si>
  <si>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</si>
  <si>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</si>
  <si>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</si>
  <si>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</si>
  <si>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</si>
  <si>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</si>
  <si>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</si>
  <si>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</si>
  <si>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</si>
  <si>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</si>
  <si>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</si>
  <si>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</si>
  <si>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D.1.1</t>
  </si>
  <si>
    <t>ARCHITEKTONICKO-STAVEBNÍ ŘEŠENÍ</t>
  </si>
  <si>
    <t>STA</t>
  </si>
  <si>
    <t>1</t>
  </si>
  <si>
    <t>{6f9fbadd-cb5b-4201-9801-51feb45dda5c}</t>
  </si>
  <si>
    <t>2</t>
  </si>
  <si>
    <t>D.1.2</t>
  </si>
  <si>
    <t>VYTÁPĚNÍ, ZDRAVOTNĚ-TECHNICKÉ INSTALACE</t>
  </si>
  <si>
    <t>{62e66435-e396-47e2-9a3a-41fab4badc55}</t>
  </si>
  <si>
    <t>D.1.3</t>
  </si>
  <si>
    <t>SILNOPROUDÁ ELEKTROTECHNIKA</t>
  </si>
  <si>
    <t>{78faa43b-4fe4-454d-a0a2-b193bc6e661f}</t>
  </si>
  <si>
    <t>VON</t>
  </si>
  <si>
    <t xml:space="preserve">Vedlejší a ostatní náklady stavby </t>
  </si>
  <si>
    <t>{b3fc08e4-c67a-4b2a-9a36-9eb71d78ee68}</t>
  </si>
  <si>
    <t>KRYCÍ LIST SOUPISU PRACÍ</t>
  </si>
  <si>
    <t>Objekt:</t>
  </si>
  <si>
    <t>D.1.1 - ARCHITEKTONICKO-STAVEBNÍ ŘEŠENÍ</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</si>
  <si>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</si>
  <si>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</si>
  <si>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</si>
  <si>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</si>
  <si>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</si>
  <si>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</si>
  <si>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</si>
  <si>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</si>
  <si>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</si>
  <si>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95 - Různé dokončovací konstrukce a práce pozemních staveb</t>
  </si>
  <si>
    <t xml:space="preserve">    997 - Přesun sutě</t>
  </si>
  <si>
    <t xml:space="preserve">    998 - Přesun hmot</t>
  </si>
  <si>
    <t>PSV - Práce a dodávky PSV</t>
  </si>
  <si>
    <t xml:space="preserve">    713 - Izolace tepelné</t>
  </si>
  <si>
    <t xml:space="preserve">    742 - Elektroinstalace - slaboproud</t>
  </si>
  <si>
    <t xml:space="preserve">    763 - Konstrukce suché výstavby</t>
  </si>
  <si>
    <t xml:space="preserve">    766 - Konstrukce truhlářské</t>
  </si>
  <si>
    <t xml:space="preserve">    767 - Konstrukce zámečnické</t>
  </si>
  <si>
    <t xml:space="preserve">    771 - Podlahy z dlaždic</t>
  </si>
  <si>
    <t xml:space="preserve">    784 - Dokončovací práce - malby a tapety</t>
  </si>
  <si>
    <t>M - M</t>
  </si>
  <si>
    <t xml:space="preserve">    99-M - Výpisy ostatních prvků a výrobků </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</si>
  <si>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</si>
  <si>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</si>
  <si>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</si>
  <si>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</si>
  <si>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</si>
  <si>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</si>
  <si>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</si>
  <si>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</si>
  <si>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</si>
  <si>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</si>
  <si>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</si>
  <si>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</si>
  <si>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</si>
  <si>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</si>
  <si>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</si>
  <si>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</si>
  <si>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</si>
  <si>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</si>
  <si>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</si>
  <si>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310236241</t>
  </si>
  <si>
    <t>Zazdívka otvorů pl přes 0,0225 do 0,09 m2 ve zdivu nadzákladovém cihlami pálenými tl do 300 mm</t>
  </si>
  <si>
    <t>kus</t>
  </si>
  <si>
    <t>CS ÚRS 2024 01</t>
  </si>
  <si>
    <t>4</t>
  </si>
  <si>
    <t>447748096</t>
  </si>
  <si>
    <t>6</t>
  </si>
  <si>
    <t>Úpravy povrchů, podlahy a osazování výplní</t>
  </si>
  <si>
    <t>612315422</t>
  </si>
  <si>
    <t>Oprava vnitřní vápenné štukové omítky stěn v rozsahu plochy přes 10 do 30 %</t>
  </si>
  <si>
    <t>m2</t>
  </si>
  <si>
    <t>-2101089491</t>
  </si>
  <si>
    <t>631311121</t>
  </si>
  <si>
    <t>Doplnění dosavadních mazanin betonem prostým plochy do 1 m2 tloušťky do 80 mm</t>
  </si>
  <si>
    <t>m3</t>
  </si>
  <si>
    <t>-1346400408</t>
  </si>
  <si>
    <t>631311136</t>
  </si>
  <si>
    <t>Mazanina tl přes 120 do 240 mm z betonu prostého bez zvýšených nároků na prostředí tř. C 25/30</t>
  </si>
  <si>
    <t>-1100749780</t>
  </si>
  <si>
    <t>P</t>
  </si>
  <si>
    <t>Poznámka k položce:_x000d_
JC, nad rámec ceníkového obsahu, zahrnuje také náklady na související bednění mazanin !!</t>
  </si>
  <si>
    <t>VV</t>
  </si>
  <si>
    <t>(0,85*2,39)*0,16</t>
  </si>
  <si>
    <t>Součet</t>
  </si>
  <si>
    <t>5</t>
  </si>
  <si>
    <t>631319013</t>
  </si>
  <si>
    <t>Příplatek k mazanině tl přes 120 do 240 mm za přehlazení povrchu</t>
  </si>
  <si>
    <t>618270185</t>
  </si>
  <si>
    <t>631319175</t>
  </si>
  <si>
    <t>Příplatek k mazanině tl přes 120 do 240 mm za stržení povrchu spodní vrstvy před vložením výztuže</t>
  </si>
  <si>
    <t>-438455160</t>
  </si>
  <si>
    <t>7</t>
  </si>
  <si>
    <t>631362021</t>
  </si>
  <si>
    <t>Výztuž mazanin svařovanými sítěmi Kari</t>
  </si>
  <si>
    <t>t</t>
  </si>
  <si>
    <t>653208566</t>
  </si>
  <si>
    <t>(0,85*2,39)*2*(4,44*1,2)/1000</t>
  </si>
  <si>
    <t>9</t>
  </si>
  <si>
    <t>Ostatní konstrukce a práce, bourání</t>
  </si>
  <si>
    <t>8</t>
  </si>
  <si>
    <t>949101111</t>
  </si>
  <si>
    <t>Lešení pomocné pro objekty pozemních staveb s lešeňovou podlahou v do 1,9 m zatížení do 150 kg/m2</t>
  </si>
  <si>
    <t>1259347053</t>
  </si>
  <si>
    <t>952901111</t>
  </si>
  <si>
    <t>Vyčištění budov bytové a občanské výstavby při výšce podlaží do 4 m</t>
  </si>
  <si>
    <t>-1961812237</t>
  </si>
  <si>
    <t>10</t>
  </si>
  <si>
    <t>965042131</t>
  </si>
  <si>
    <t>Bourání podkladů pod dlažby nebo mazanin betonových nebo z litého asfaltu tl do 100 mm pl do 4 m2</t>
  </si>
  <si>
    <t>189862847</t>
  </si>
  <si>
    <t>(2,7*1,05)*0,1</t>
  </si>
  <si>
    <t>11</t>
  </si>
  <si>
    <t>965049111</t>
  </si>
  <si>
    <t>Příplatek k bourání betonových mazanin za bourání mazanin se svařovanou sítí tl do 100 mm</t>
  </si>
  <si>
    <t>-1861852985</t>
  </si>
  <si>
    <t>965081213</t>
  </si>
  <si>
    <t>Bourání podlah z dlaždic keramických nebo xylolitových tl do 10 mm plochy přes 1 m2</t>
  </si>
  <si>
    <t>742892514</t>
  </si>
  <si>
    <t>Poznámka k položce:_x000d_
V jednotkové ceně zahrnuty , nad rámec ceníkového obsahu, také náklady na bourání souvisejících obvodových soklů v = do 150 mm.</t>
  </si>
  <si>
    <t>(2,7*1,05)</t>
  </si>
  <si>
    <t>13</t>
  </si>
  <si>
    <t>977312112</t>
  </si>
  <si>
    <t>Řezání stávajících betonových mazanin vyztužených hl do 100 mm</t>
  </si>
  <si>
    <t>m</t>
  </si>
  <si>
    <t>1444877889</t>
  </si>
  <si>
    <t>(2,7+1,05)*2</t>
  </si>
  <si>
    <t>14</t>
  </si>
  <si>
    <t>978013141</t>
  </si>
  <si>
    <t>Otlučení (osekání) vnitřní vápenné nebo vápenocementové omítky stěn v rozsahu přes 10 do 30 %</t>
  </si>
  <si>
    <t>1732006868</t>
  </si>
  <si>
    <t>(60,0+115,0)-25,017</t>
  </si>
  <si>
    <t>95</t>
  </si>
  <si>
    <t>Různé dokončovací konstrukce a práce pozemních staveb</t>
  </si>
  <si>
    <t>15</t>
  </si>
  <si>
    <t>950015R01</t>
  </si>
  <si>
    <t xml:space="preserve">Demontáže ochranného krytu plynového kotle </t>
  </si>
  <si>
    <t>CS VLASTNÍ</t>
  </si>
  <si>
    <t>97321081</t>
  </si>
  <si>
    <t>Poznámka k položce:_x000d_
JC obsahuje : kompletní provedení dle specifikace PD a TZ včetně všech přímo souvisejících prací/činností a dodávek + demontáž všech přímo souvisejících prvků a doplňků.</t>
  </si>
  <si>
    <t>16</t>
  </si>
  <si>
    <t>950015R11</t>
  </si>
  <si>
    <t xml:space="preserve">Dodávka a provedení (montáž) _ ventilátor (dle pozn. 3 viz PD) včetně dopojení </t>
  </si>
  <si>
    <t>-526779506</t>
  </si>
  <si>
    <t>Poznámka k položce:_x000d_
C obsahuje : kompletní systémové dodávky a provedení dle specifikace PD a TZ včetně všech přímo souvisejících prací/činností a dodávek/doplňků/příslušenství.</t>
  </si>
  <si>
    <t>17</t>
  </si>
  <si>
    <t>950015R12</t>
  </si>
  <si>
    <t xml:space="preserve">Dodávka a provedení (montáž) _ kontaktní difuzní folie nad sdk podhledem </t>
  </si>
  <si>
    <t>59968542</t>
  </si>
  <si>
    <t>18</t>
  </si>
  <si>
    <t>950015R13</t>
  </si>
  <si>
    <t xml:space="preserve">Dodávka a provedení _ obnova nátěrů (povrchových úprav) stávajících dřevěných zárubní </t>
  </si>
  <si>
    <t>280009511</t>
  </si>
  <si>
    <t>997</t>
  </si>
  <si>
    <t>Přesun sutě</t>
  </si>
  <si>
    <t>19</t>
  </si>
  <si>
    <t>997013217</t>
  </si>
  <si>
    <t>Vnitrostaveništní doprava suti a vybouraných hmot pro budovy v do 24 m ručně</t>
  </si>
  <si>
    <t>712249872</t>
  </si>
  <si>
    <t>20</t>
  </si>
  <si>
    <t>997013R31</t>
  </si>
  <si>
    <t xml:space="preserve">Poplatek za uložení na skládce (skládkovné) stavebního odpadu bez rozlišení </t>
  </si>
  <si>
    <t>-243555832</t>
  </si>
  <si>
    <t>Poznámka k položce:_x000d_
Jednotková cena stanovena pro stavební odpad BEZ ROZLIŠENÍ _včetně nebezpečných odpadů._x000d_
----------------------------------------------------------------------------------------------------------------------</t>
  </si>
  <si>
    <t>997321511</t>
  </si>
  <si>
    <t>Vodorovná doprava suti a vybouraných hmot po suchu do 1 km</t>
  </si>
  <si>
    <t>205770537</t>
  </si>
  <si>
    <t>22</t>
  </si>
  <si>
    <t>997321519</t>
  </si>
  <si>
    <t>Příplatek ZKD 1 km vodorovné dopravy suti a vybouraných hmot po suchu</t>
  </si>
  <si>
    <t>-1284064612</t>
  </si>
  <si>
    <t>3,002*20 'Přepočtené koeficientem množství</t>
  </si>
  <si>
    <t>23</t>
  </si>
  <si>
    <t>997321611</t>
  </si>
  <si>
    <t>Nakládání nebo překládání suti a vybouraných hmot</t>
  </si>
  <si>
    <t>781937668</t>
  </si>
  <si>
    <t>998</t>
  </si>
  <si>
    <t>Přesun hmot</t>
  </si>
  <si>
    <t>24</t>
  </si>
  <si>
    <t>998018003</t>
  </si>
  <si>
    <t>Přesun hmot pro budovy ruční pro budovy v do 24 m</t>
  </si>
  <si>
    <t>2118915778</t>
  </si>
  <si>
    <t>PSV</t>
  </si>
  <si>
    <t>Práce a dodávky PSV</t>
  </si>
  <si>
    <t>713</t>
  </si>
  <si>
    <t>Izolace tepelné</t>
  </si>
  <si>
    <t>25</t>
  </si>
  <si>
    <t>713121111</t>
  </si>
  <si>
    <t>Montáž izolace tepelné podlah volně kladenými rohožemi, pásy, dílci, deskami 1 vrstva</t>
  </si>
  <si>
    <t>952178011</t>
  </si>
  <si>
    <t>(0,85*2,39)</t>
  </si>
  <si>
    <t>26</t>
  </si>
  <si>
    <t>M</t>
  </si>
  <si>
    <t>28376414R</t>
  </si>
  <si>
    <t>deska XPS hrana polodrážková a hladký povrch tl 20mm</t>
  </si>
  <si>
    <t>32</t>
  </si>
  <si>
    <t>901451775</t>
  </si>
  <si>
    <t>2,032*1,1 'Přepočtené koeficientem množství</t>
  </si>
  <si>
    <t>27</t>
  </si>
  <si>
    <t>998713123</t>
  </si>
  <si>
    <t>Přesun hmot tonážní pro izolace tepelné ruční v objektech v přes 12 do 24 m</t>
  </si>
  <si>
    <t>1383352657</t>
  </si>
  <si>
    <t>742</t>
  </si>
  <si>
    <t>Elektroinstalace - slaboproud</t>
  </si>
  <si>
    <t>28</t>
  </si>
  <si>
    <t>742210121</t>
  </si>
  <si>
    <t>Montáž hlásiče automatického bodového</t>
  </si>
  <si>
    <t>-385029123</t>
  </si>
  <si>
    <t>29</t>
  </si>
  <si>
    <t>59081431R</t>
  </si>
  <si>
    <t xml:space="preserve">autonomní detakce a signalizace (hlásič kouře / tepla)_specifikace dle PD a TZ </t>
  </si>
  <si>
    <t>784537871</t>
  </si>
  <si>
    <t>Poznámka k položce:_x000d_
JC obsahuje také potřebnou kabeláž !!</t>
  </si>
  <si>
    <t>30</t>
  </si>
  <si>
    <t>742210821</t>
  </si>
  <si>
    <t>Demontáž hlásiče automatického bodového</t>
  </si>
  <si>
    <t>1813220123</t>
  </si>
  <si>
    <t>31</t>
  </si>
  <si>
    <t>998742313</t>
  </si>
  <si>
    <t>Přesun hmot procentní pro slaboproud ruční v objektech v do 24 m</t>
  </si>
  <si>
    <t>%</t>
  </si>
  <si>
    <t>559927692</t>
  </si>
  <si>
    <t>763</t>
  </si>
  <si>
    <t>Konstrukce suché výstavby</t>
  </si>
  <si>
    <t>763131714</t>
  </si>
  <si>
    <t>SDK podhled základní penetrační nátěr</t>
  </si>
  <si>
    <t>-612862323</t>
  </si>
  <si>
    <t>33</t>
  </si>
  <si>
    <t>763131751</t>
  </si>
  <si>
    <t>Montáž parotěsné zábrany do SDK podhledu</t>
  </si>
  <si>
    <t>-853492547</t>
  </si>
  <si>
    <t>34</t>
  </si>
  <si>
    <t>28329274R</t>
  </si>
  <si>
    <t xml:space="preserve">fólie PE vyztužená pro parotěsnou vrstvu _ specifikace dle PD a TZ </t>
  </si>
  <si>
    <t>-2004522885</t>
  </si>
  <si>
    <t>25,017*1,1235 'Přepočtené koeficientem množství</t>
  </si>
  <si>
    <t>35</t>
  </si>
  <si>
    <t>763131832</t>
  </si>
  <si>
    <t>Demontáž SDK podhledu s jednovrstvou nosnou kcí z ocelových profilů opláštění dvojité</t>
  </si>
  <si>
    <t>1357713135</t>
  </si>
  <si>
    <t>Poznámka k položce:_x000d_
JC zahrnuje také demontáže souvisejících tepelných izolací a parozábrany.</t>
  </si>
  <si>
    <t>4,135*(2,7+3,35)</t>
  </si>
  <si>
    <t>36</t>
  </si>
  <si>
    <t>763161761</t>
  </si>
  <si>
    <t>SDK podkroví desky 2xDF 12,5 TI 200 mm 15 kg/m3 REI 45 dvouvrstvá spodní kce profil CD+UD na krokvových závěsech</t>
  </si>
  <si>
    <t>-2066539416</t>
  </si>
  <si>
    <t>Poznámka k položce:_x000d_
JC zahrnuje náklady na provedení konstrukce v odolnosti : EI30/DP3 !!</t>
  </si>
  <si>
    <t>37</t>
  </si>
  <si>
    <t>763755R01</t>
  </si>
  <si>
    <t xml:space="preserve">Příplatek k vodorovným a svislým SDK konstrukcím </t>
  </si>
  <si>
    <t>870776705</t>
  </si>
  <si>
    <t xml:space="preserve">Poznámka k položce:_x000d_
JC obsahuje náklady na :_x000d_
Příplatek za dodávku a osazení veškerých doplňkových prvků SDK konstrukcí (lišt, profilů, výztužných nosných profilů (kolem otvorů, pro zavěšení prvků/kcí/ZP) , ukončovacích prvků, dilatačních a přechod. prvků , napojení na okolní konstrukce, revízní dvířek, atd.)_x000d_
-kompletní systémová dodávka a provedení dle specifikace PD a TZ  vč. všech souvisejících prací/činností a dodávek_x000d_
SYSTÉMOVÉ PROVEDENÍ (DLE KONKRÉTNÍHO DODAVATELE SYSTÉMU)_x000d_
(specifikace materiálů dle PD a TZ)_SPECIFIKACE A ROZSAH DLE TP KONKRÉTNĚ VYBRANÉHO DODAVATELE _x000d_
-----------------------------------------------------------------------------------------------------------------------------------_x000d_
(JC = příplatek ke svislým a vodorovným SDK konstrukcím)</t>
  </si>
  <si>
    <t>"rozsah a množství vztaženo na celkovou plochu SDK konstrukcí" 25,017</t>
  </si>
  <si>
    <t>38</t>
  </si>
  <si>
    <t>998763333</t>
  </si>
  <si>
    <t>Přesun hmot tonážní pro konstrukce montované z desek ruční v objektech v přes 12 do 24 m</t>
  </si>
  <si>
    <t>-1076471032</t>
  </si>
  <si>
    <t>766</t>
  </si>
  <si>
    <t>Konstrukce truhlářské</t>
  </si>
  <si>
    <t>39</t>
  </si>
  <si>
    <t>766430R01</t>
  </si>
  <si>
    <t>T-01 - D+M _ obklad sdk dřevěných prvků krovu s požádní odolností</t>
  </si>
  <si>
    <t>-640161584</t>
  </si>
  <si>
    <t>Poznámka k položce:_x000d_
JC obsahuje :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t>
  </si>
  <si>
    <t>40</t>
  </si>
  <si>
    <t>998766313</t>
  </si>
  <si>
    <t>Přesun hmot procentní pro kce truhlářské ruční v objektech v přes 12 do 24 m</t>
  </si>
  <si>
    <t>1077962110</t>
  </si>
  <si>
    <t>767</t>
  </si>
  <si>
    <t>Konstrukce zámečnické</t>
  </si>
  <si>
    <t>41</t>
  </si>
  <si>
    <t>767431R01</t>
  </si>
  <si>
    <t>Z-01 - D+M _ ocelová podpůrná kce pod zásobník TV</t>
  </si>
  <si>
    <t>kg</t>
  </si>
  <si>
    <t>1234846837</t>
  </si>
  <si>
    <t>42</t>
  </si>
  <si>
    <t>767810811</t>
  </si>
  <si>
    <t>Demontáž mřížek větracích ocelových čtyřhranných nebo kruhových</t>
  </si>
  <si>
    <t>2089487079</t>
  </si>
  <si>
    <t>43</t>
  </si>
  <si>
    <t>998767313</t>
  </si>
  <si>
    <t>Přesun hmot procentní pro zámečnické konstrukce ruční v objektech v přes 12 do 24 m</t>
  </si>
  <si>
    <t>-2062402610</t>
  </si>
  <si>
    <t>771</t>
  </si>
  <si>
    <t>Podlahy z dlaždic</t>
  </si>
  <si>
    <t>44</t>
  </si>
  <si>
    <t>771111011</t>
  </si>
  <si>
    <t>Vysátí podkladu před pokládkou dlažby</t>
  </si>
  <si>
    <t>-1822439298</t>
  </si>
  <si>
    <t>45</t>
  </si>
  <si>
    <t>771121011</t>
  </si>
  <si>
    <t>Nátěr penetrační na podlahu</t>
  </si>
  <si>
    <t>1707179446</t>
  </si>
  <si>
    <t>46</t>
  </si>
  <si>
    <t>771574436</t>
  </si>
  <si>
    <t>Montáž podlah keramických reliéfních nebo z dekorů lepených cementovým flexibilním lepidlem přes 9 do 12 ks/m2</t>
  </si>
  <si>
    <t>1401656218</t>
  </si>
  <si>
    <t>Poznámka k položce:_x000d_
V jednotkové ceně , nad rámec ceníkového obsahu, zahrnuty také náklady na montáž souvisejících obvodových systémových soklů + veškerých lišt a profilů</t>
  </si>
  <si>
    <t>(1,15*2,8)+(6,48*0,1)</t>
  </si>
  <si>
    <t>47</t>
  </si>
  <si>
    <t>59761R30</t>
  </si>
  <si>
    <t>dlaždice keramické protiskluzné</t>
  </si>
  <si>
    <t>1154350750</t>
  </si>
  <si>
    <t xml:space="preserve">Poznámka k položce:_x000d_
-systémová dodávka + související systémové soklíky (viz PD a TZ)_x000d_
--------------------------------------------------------------------------------_x000d_
V jednotkové ceně zahrnuty náklady na veškeré doplňky a příslušenství dle PD a TZ._x000d_
(přechodové, dilatační a ukončovací lišty, ostatní doplňky)_x000d_
--------------------------------------------------------------------------------_x000d_
PŘESNÁ SPECIFIKACE _ VIZ PD A TZ </t>
  </si>
  <si>
    <t>3,868*1,15 'Přepočtené koeficientem množství</t>
  </si>
  <si>
    <t>48</t>
  </si>
  <si>
    <t>771577111</t>
  </si>
  <si>
    <t>Příplatek k montáži podlah keramických lepených cementovým flexibilním lepidlem za plochu do 5 m2</t>
  </si>
  <si>
    <t>-1272930460</t>
  </si>
  <si>
    <t>49</t>
  </si>
  <si>
    <t>771577R04</t>
  </si>
  <si>
    <t>Příplatek k vnitřním dlažbám za dodávku a montáž ukončovacích, rohových a koutových profilů</t>
  </si>
  <si>
    <t>-1514561544</t>
  </si>
  <si>
    <t>Poznámka k položce:_x000d_
Množství/rozsah - VZTAŽEN NA CELKOVOU PLOCHU vnitřních dlažeb._x000d_
(specifikace materiálů dle PD a TZ)_SPECIFIKACE A ROZSAH DLE TP KONKRÉTNĚ VYBRANÉHO DODAVATELE _x000d_
------------------------------------------------------------------------------------------------------------------------------------</t>
  </si>
  <si>
    <t>50</t>
  </si>
  <si>
    <t>77159111R</t>
  </si>
  <si>
    <t>Hydroizolace pod dlažbu stěrkou ve dvou vrstvách</t>
  </si>
  <si>
    <t>-1265205918</t>
  </si>
  <si>
    <t>Poznámka k položce:_x000d_
-kompletní systémová dodávka a provedení dle specifikace PD a TZ včetně všech přímo souvisejících prací/činností a dodávek/doplňků_x000d_
JC , také zahrnuje náklady na dodávku a montáž všech systémových rohových lišt a těsnících pásků_x000d_
(flexidbilní 2_složkový hydroizolační stěrkový systém)</t>
  </si>
  <si>
    <t>(2,7*1,05)+(6,48*0,2)+(2,39*0,85)</t>
  </si>
  <si>
    <t>51</t>
  </si>
  <si>
    <t>998771123</t>
  </si>
  <si>
    <t>Přesun hmot tonážní pro podlahy z dlaždic ruční v objektech v přes 12 do 24 m</t>
  </si>
  <si>
    <t>1667078178</t>
  </si>
  <si>
    <t>784</t>
  </si>
  <si>
    <t>Dokončovací práce - malby a tapety</t>
  </si>
  <si>
    <t>52</t>
  </si>
  <si>
    <t>784121001</t>
  </si>
  <si>
    <t>Oškrabání malby v místnostech v do 3,80 m</t>
  </si>
  <si>
    <t>362617006</t>
  </si>
  <si>
    <t>53</t>
  </si>
  <si>
    <t>784181102</t>
  </si>
  <si>
    <t>Základní akrylátová jednonásobná pigmentovaná penetrace podkladu v místnostech v do 3,80 m</t>
  </si>
  <si>
    <t>-200372562</t>
  </si>
  <si>
    <t>54</t>
  </si>
  <si>
    <t>784211101</t>
  </si>
  <si>
    <t>Dvojnásobné bílé malby ze směsí za mokra výborně oděruvzdorných v místnostech v do 3,80 m</t>
  </si>
  <si>
    <t>10426370</t>
  </si>
  <si>
    <t>55</t>
  </si>
  <si>
    <t>784211165</t>
  </si>
  <si>
    <t>Příplatek k cenám 2x maleb ze směsí za mokra oděruvzdorných za barevnou malbu v sytém odstínu</t>
  </si>
  <si>
    <t>-1616256374</t>
  </si>
  <si>
    <t>99-M</t>
  </si>
  <si>
    <t xml:space="preserve">Výpisy ostatních prvků a výrobků </t>
  </si>
  <si>
    <t>56</t>
  </si>
  <si>
    <t>991015R01</t>
  </si>
  <si>
    <t>O 01 - D+M _ izolace spiro potrubí (prům 150 mm dl = cca 2,0m) s požární odolností</t>
  </si>
  <si>
    <t>64</t>
  </si>
  <si>
    <t>1777954674</t>
  </si>
  <si>
    <t>Poznámka k položce:_x000d_
JC bsahuje :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t>
  </si>
  <si>
    <t>D.1.2 - VYTÁPĚNÍ, ZDRAVOTNĚ-TECHNICKÉ INSTALACE</t>
  </si>
  <si>
    <t>N00 - Technika prostředí staveb</t>
  </si>
  <si>
    <t>N00</t>
  </si>
  <si>
    <t>Technika prostředí staveb</t>
  </si>
  <si>
    <t>N00_R01</t>
  </si>
  <si>
    <t>VYTÁPĚNÍ, ZDRAVOTNĚ-TECHNICKÉ INSTALACE _ viz samostatný soupis prací</t>
  </si>
  <si>
    <t>kpl.</t>
  </si>
  <si>
    <t>512</t>
  </si>
  <si>
    <t>428395585</t>
  </si>
  <si>
    <t>D.1.3 - SILNOPROUDÁ ELEKTROTECHNIKA</t>
  </si>
  <si>
    <t>SILNOPROUDÁ ELEKTROTECHNIKA_ viz samostatný soupis prací</t>
  </si>
  <si>
    <t xml:space="preserve">VON - Vedlejší a ostatní náklady stavby </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</si>
  <si>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</si>
  <si>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</si>
  <si>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</si>
  <si>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</si>
  <si>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</si>
  <si>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</si>
  <si>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</si>
  <si>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</si>
  <si>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VRN1</t>
  </si>
  <si>
    <t>Průzkumné, geodetické a projektové práce</t>
  </si>
  <si>
    <t>013244000</t>
  </si>
  <si>
    <t>Dokumentace dílenská pro realizaci stavby</t>
  </si>
  <si>
    <t>1024</t>
  </si>
  <si>
    <t>-1585207657</t>
  </si>
  <si>
    <t>Poznámka k položce:_x000d_
V jednotkové ceně zahrnuty náklady na vypracování :_x000d_
-prováděcí / dílenské dokumentace pro provedení stavby vč. potřebných detailů_x000d_
(v JC jsou také zahrnuty náklady na provedení potřebných stavebních průzkumů)_x000d_
VEŠKERÉ FORMY A PŘEDÁNÍ SE ŘÍDÍ PODMÍNKAMI ZADÁVACÍ DOKUMENTACE STAVBY</t>
  </si>
  <si>
    <t>013254000</t>
  </si>
  <si>
    <t>Dokumentace skutečného provedení stavby</t>
  </si>
  <si>
    <t>178319304</t>
  </si>
  <si>
    <t>Poznámka k položce:_x000d_
VEŠKERÉ FORMY A PŘEDÁNÍ SE ŘÍDÍ PODMÍNKAMI ZADÁVACÍ DOKUMENTACE STAVBY</t>
  </si>
  <si>
    <t>VRN2</t>
  </si>
  <si>
    <t>Příprava staveniště</t>
  </si>
  <si>
    <t>020001000</t>
  </si>
  <si>
    <t xml:space="preserve">Příprava staveniště </t>
  </si>
  <si>
    <t>1612606699</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</si>
  <si>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_x000d_
</t>
  </si>
  <si>
    <t>VRN3</t>
  </si>
  <si>
    <t>Zařízení staveniště</t>
  </si>
  <si>
    <t>030001000</t>
  </si>
  <si>
    <t xml:space="preserve">Zařízení staveniště </t>
  </si>
  <si>
    <t>2695280</t>
  </si>
  <si>
    <t xml:space="preserve">Poznámka k položce:_x000d_
Náklady na zřízení / nájem ZS: DLE POTŘEB ZHOTOVITELE A POŽADAVKŮ OBJEDNATELE_x000d_
-kompletní vnitrostaveništní rozvody všech potřebných energií a médií_x000d_
-poplatky spotřeby energií a médií _x000d_
(zajištění podružných měření spotřeby energií a médií)_x000d_
</t>
  </si>
  <si>
    <t>039002000</t>
  </si>
  <si>
    <t>Zrušení zařízení staveniště</t>
  </si>
  <si>
    <t>1534666089</t>
  </si>
  <si>
    <t>Poznámka k položce:_x000d_
-náklady zhotovitele spojené s kompletní likvidací zařízení staveniště vč. uvedení všech dotčených ploch do bezvadného stavu</t>
  </si>
  <si>
    <t>VRN4</t>
  </si>
  <si>
    <t>Inženýrská činnost</t>
  </si>
  <si>
    <t>045002000</t>
  </si>
  <si>
    <t xml:space="preserve">Kompletační a koordinační činnost </t>
  </si>
  <si>
    <t>615177555</t>
  </si>
  <si>
    <t>Poznámka k položce:_x000d_
-příprava předávací dokumentace dle ZD_x000d_
-ostatní kompletační činnost</t>
  </si>
  <si>
    <t>VRN7</t>
  </si>
  <si>
    <t>Provozní vlivy</t>
  </si>
  <si>
    <t>071103000</t>
  </si>
  <si>
    <t>Provoz investora</t>
  </si>
  <si>
    <t>-666915620</t>
  </si>
  <si>
    <t>Poznámka k položce:_x000d_
Náklady související se ztíženými podmínkami při provádění díla v závislosti na okolním provozu (pro práce prováděné za nepřerušeného nebo omezeného provozu v dotčených objektech nebo samotném areálu)_x000d_
(+ ochrana a zakrytí určených prvků a konstrukcí - ZABEZPEČENÍ PŘED POŠKOZENÍM STAVEBNÍ ČINNOSTÍ)_x000d_
(+ BEZPRAŠNÉ ODDĚLENÍ STAVENIŠTĚ OD OKOLNÍHO PROVOZU OBJEDNATELE_PO CELOU DOBU STAVEBNÍCH ÚPRAV)</t>
  </si>
  <si>
    <t>VRN9</t>
  </si>
  <si>
    <t>Ostatní náklady</t>
  </si>
  <si>
    <t>090001000</t>
  </si>
  <si>
    <t>13141795</t>
  </si>
  <si>
    <t>Poznámka k položce:_x000d_
V jednotkové ceně zahrnuty náklady :_x000d_
-------------------------------------------------_x000d_
-pravidelné čištění přilehlých / souvisejících komunikací a zpevněných ploch - po celou dobu stavby _x000d_
-uvedení všech dotčených ploch, konstrukcí a povrchů do původního, bezvadného stavu_x000d_
----------------------------------------------------------------------------_x000d_
-ostatní, jinde neuvedené, náklady potřebné k provedení a předání díla objednateli _ dle PD a TZ</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</si>
</sst>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1"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32</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21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32</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07.25" customHeight="1">
      <c r="B23" s="20"/>
      <c r="C23" s="21"/>
      <c r="D23" s="21"/>
      <c r="E23" s="35" t="s">
        <v>35</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36</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37</v>
      </c>
      <c r="M28" s="44"/>
      <c r="N28" s="44"/>
      <c r="O28" s="44"/>
      <c r="P28" s="44"/>
      <c r="Q28" s="39"/>
      <c r="R28" s="39"/>
      <c r="S28" s="39"/>
      <c r="T28" s="39"/>
      <c r="U28" s="39"/>
      <c r="V28" s="39"/>
      <c r="W28" s="44" t="s">
        <v>38</v>
      </c>
      <c r="X28" s="44"/>
      <c r="Y28" s="44"/>
      <c r="Z28" s="44"/>
      <c r="AA28" s="44"/>
      <c r="AB28" s="44"/>
      <c r="AC28" s="44"/>
      <c r="AD28" s="44"/>
      <c r="AE28" s="44"/>
      <c r="AF28" s="39"/>
      <c r="AG28" s="39"/>
      <c r="AH28" s="39"/>
      <c r="AI28" s="39"/>
      <c r="AJ28" s="39"/>
      <c r="AK28" s="44" t="s">
        <v>39</v>
      </c>
      <c r="AL28" s="44"/>
      <c r="AM28" s="44"/>
      <c r="AN28" s="44"/>
      <c r="AO28" s="44"/>
      <c r="AP28" s="39"/>
      <c r="AQ28" s="39"/>
      <c r="AR28" s="43"/>
      <c r="BE28" s="30"/>
    </row>
    <row r="29" s="3" customFormat="1" ht="14.4" customHeight="1">
      <c r="A29" s="3"/>
      <c r="B29" s="45"/>
      <c r="C29" s="46"/>
      <c r="D29" s="31" t="s">
        <v>40</v>
      </c>
      <c r="E29" s="46"/>
      <c r="F29" s="31" t="s">
        <v>41</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42</v>
      </c>
      <c r="G30" s="46"/>
      <c r="H30" s="46"/>
      <c r="I30" s="46"/>
      <c r="J30" s="46"/>
      <c r="K30" s="46"/>
      <c r="L30" s="47">
        <v>0.12</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43</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44</v>
      </c>
      <c r="G32" s="46"/>
      <c r="H32" s="46"/>
      <c r="I32" s="46"/>
      <c r="J32" s="46"/>
      <c r="K32" s="46"/>
      <c r="L32" s="47">
        <v>0.12</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45</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46</v>
      </c>
      <c r="E35" s="53"/>
      <c r="F35" s="53"/>
      <c r="G35" s="53"/>
      <c r="H35" s="53"/>
      <c r="I35" s="53"/>
      <c r="J35" s="53"/>
      <c r="K35" s="53"/>
      <c r="L35" s="53"/>
      <c r="M35" s="53"/>
      <c r="N35" s="53"/>
      <c r="O35" s="53"/>
      <c r="P35" s="53"/>
      <c r="Q35" s="53"/>
      <c r="R35" s="53"/>
      <c r="S35" s="53"/>
      <c r="T35" s="54" t="s">
        <v>47</v>
      </c>
      <c r="U35" s="53"/>
      <c r="V35" s="53"/>
      <c r="W35" s="53"/>
      <c r="X35" s="55" t="s">
        <v>48</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49</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50</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51</v>
      </c>
      <c r="E60" s="41"/>
      <c r="F60" s="41"/>
      <c r="G60" s="41"/>
      <c r="H60" s="41"/>
      <c r="I60" s="41"/>
      <c r="J60" s="41"/>
      <c r="K60" s="41"/>
      <c r="L60" s="41"/>
      <c r="M60" s="41"/>
      <c r="N60" s="41"/>
      <c r="O60" s="41"/>
      <c r="P60" s="41"/>
      <c r="Q60" s="41"/>
      <c r="R60" s="41"/>
      <c r="S60" s="41"/>
      <c r="T60" s="41"/>
      <c r="U60" s="41"/>
      <c r="V60" s="63" t="s">
        <v>52</v>
      </c>
      <c r="W60" s="41"/>
      <c r="X60" s="41"/>
      <c r="Y60" s="41"/>
      <c r="Z60" s="41"/>
      <c r="AA60" s="41"/>
      <c r="AB60" s="41"/>
      <c r="AC60" s="41"/>
      <c r="AD60" s="41"/>
      <c r="AE60" s="41"/>
      <c r="AF60" s="41"/>
      <c r="AG60" s="41"/>
      <c r="AH60" s="63" t="s">
        <v>51</v>
      </c>
      <c r="AI60" s="41"/>
      <c r="AJ60" s="41"/>
      <c r="AK60" s="41"/>
      <c r="AL60" s="41"/>
      <c r="AM60" s="63" t="s">
        <v>52</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53</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54</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51</v>
      </c>
      <c r="E75" s="41"/>
      <c r="F75" s="41"/>
      <c r="G75" s="41"/>
      <c r="H75" s="41"/>
      <c r="I75" s="41"/>
      <c r="J75" s="41"/>
      <c r="K75" s="41"/>
      <c r="L75" s="41"/>
      <c r="M75" s="41"/>
      <c r="N75" s="41"/>
      <c r="O75" s="41"/>
      <c r="P75" s="41"/>
      <c r="Q75" s="41"/>
      <c r="R75" s="41"/>
      <c r="S75" s="41"/>
      <c r="T75" s="41"/>
      <c r="U75" s="41"/>
      <c r="V75" s="63" t="s">
        <v>52</v>
      </c>
      <c r="W75" s="41"/>
      <c r="X75" s="41"/>
      <c r="Y75" s="41"/>
      <c r="Z75" s="41"/>
      <c r="AA75" s="41"/>
      <c r="AB75" s="41"/>
      <c r="AC75" s="41"/>
      <c r="AD75" s="41"/>
      <c r="AE75" s="41"/>
      <c r="AF75" s="41"/>
      <c r="AG75" s="41"/>
      <c r="AH75" s="63" t="s">
        <v>51</v>
      </c>
      <c r="AI75" s="41"/>
      <c r="AJ75" s="41"/>
      <c r="AK75" s="41"/>
      <c r="AL75" s="41"/>
      <c r="AM75" s="63" t="s">
        <v>52</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55</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N24-038</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REKONSTRUKCE PLYNOVÉ KOTELNY NA BUDOVĚ Č.P. 1, KYJOVICE</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14. 3. 2024</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Domov Na zámku p.o.</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INPROS F-M s.r.o.</v>
      </c>
      <c r="AN89" s="70"/>
      <c r="AO89" s="70"/>
      <c r="AP89" s="70"/>
      <c r="AQ89" s="39"/>
      <c r="AR89" s="43"/>
      <c r="AS89" s="80" t="s">
        <v>56</v>
      </c>
      <c r="AT89" s="81"/>
      <c r="AU89" s="82"/>
      <c r="AV89" s="82"/>
      <c r="AW89" s="82"/>
      <c r="AX89" s="82"/>
      <c r="AY89" s="82"/>
      <c r="AZ89" s="82"/>
      <c r="BA89" s="82"/>
      <c r="BB89" s="82"/>
      <c r="BC89" s="82"/>
      <c r="BD89" s="83"/>
      <c r="BE89" s="37"/>
    </row>
    <row r="90" s="2" customFormat="1" ht="15.1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33</v>
      </c>
      <c r="AJ90" s="39"/>
      <c r="AK90" s="39"/>
      <c r="AL90" s="39"/>
      <c r="AM90" s="79" t="str">
        <f>IF(E20="","",E20)</f>
        <v xml:space="preserve"> </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57</v>
      </c>
      <c r="D92" s="93"/>
      <c r="E92" s="93"/>
      <c r="F92" s="93"/>
      <c r="G92" s="93"/>
      <c r="H92" s="94"/>
      <c r="I92" s="95" t="s">
        <v>58</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59</v>
      </c>
      <c r="AH92" s="93"/>
      <c r="AI92" s="93"/>
      <c r="AJ92" s="93"/>
      <c r="AK92" s="93"/>
      <c r="AL92" s="93"/>
      <c r="AM92" s="93"/>
      <c r="AN92" s="95" t="s">
        <v>60</v>
      </c>
      <c r="AO92" s="93"/>
      <c r="AP92" s="97"/>
      <c r="AQ92" s="98" t="s">
        <v>61</v>
      </c>
      <c r="AR92" s="43"/>
      <c r="AS92" s="99" t="s">
        <v>62</v>
      </c>
      <c r="AT92" s="100" t="s">
        <v>63</v>
      </c>
      <c r="AU92" s="100" t="s">
        <v>64</v>
      </c>
      <c r="AV92" s="100" t="s">
        <v>65</v>
      </c>
      <c r="AW92" s="100" t="s">
        <v>66</v>
      </c>
      <c r="AX92" s="100" t="s">
        <v>67</v>
      </c>
      <c r="AY92" s="100" t="s">
        <v>68</v>
      </c>
      <c r="AZ92" s="100" t="s">
        <v>69</v>
      </c>
      <c r="BA92" s="100" t="s">
        <v>70</v>
      </c>
      <c r="BB92" s="100" t="s">
        <v>71</v>
      </c>
      <c r="BC92" s="100" t="s">
        <v>72</v>
      </c>
      <c r="BD92" s="101" t="s">
        <v>73</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74</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ROUND(SUM(AG95:AG98),2)</f>
        <v>0</v>
      </c>
      <c r="AH94" s="108"/>
      <c r="AI94" s="108"/>
      <c r="AJ94" s="108"/>
      <c r="AK94" s="108"/>
      <c r="AL94" s="108"/>
      <c r="AM94" s="108"/>
      <c r="AN94" s="109">
        <f>SUM(AG94,AT94)</f>
        <v>0</v>
      </c>
      <c r="AO94" s="109"/>
      <c r="AP94" s="109"/>
      <c r="AQ94" s="110" t="s">
        <v>1</v>
      </c>
      <c r="AR94" s="111"/>
      <c r="AS94" s="112">
        <f>ROUND(SUM(AS95:AS98),2)</f>
        <v>0</v>
      </c>
      <c r="AT94" s="113">
        <f>ROUND(SUM(AV94:AW94),2)</f>
        <v>0</v>
      </c>
      <c r="AU94" s="114">
        <f>ROUND(SUM(AU95:AU98),5)</f>
        <v>0</v>
      </c>
      <c r="AV94" s="113">
        <f>ROUND(AZ94*L29,2)</f>
        <v>0</v>
      </c>
      <c r="AW94" s="113">
        <f>ROUND(BA94*L30,2)</f>
        <v>0</v>
      </c>
      <c r="AX94" s="113">
        <f>ROUND(BB94*L29,2)</f>
        <v>0</v>
      </c>
      <c r="AY94" s="113">
        <f>ROUND(BC94*L30,2)</f>
        <v>0</v>
      </c>
      <c r="AZ94" s="113">
        <f>ROUND(SUM(AZ95:AZ98),2)</f>
        <v>0</v>
      </c>
      <c r="BA94" s="113">
        <f>ROUND(SUM(BA95:BA98),2)</f>
        <v>0</v>
      </c>
      <c r="BB94" s="113">
        <f>ROUND(SUM(BB95:BB98),2)</f>
        <v>0</v>
      </c>
      <c r="BC94" s="113">
        <f>ROUND(SUM(BC95:BC98),2)</f>
        <v>0</v>
      </c>
      <c r="BD94" s="115">
        <f>ROUND(SUM(BD95:BD98),2)</f>
        <v>0</v>
      </c>
      <c r="BE94" s="6"/>
      <c r="BS94" s="116" t="s">
        <v>75</v>
      </c>
      <c r="BT94" s="116" t="s">
        <v>76</v>
      </c>
      <c r="BU94" s="117" t="s">
        <v>77</v>
      </c>
      <c r="BV94" s="116" t="s">
        <v>78</v>
      </c>
      <c r="BW94" s="116" t="s">
        <v>5</v>
      </c>
      <c r="BX94" s="116" t="s">
        <v>79</v>
      </c>
      <c r="CL94" s="116" t="s">
        <v>1</v>
      </c>
    </row>
    <row r="95" s="7" customFormat="1" ht="16.5" customHeight="1">
      <c r="A95" s="118" t="s">
        <v>80</v>
      </c>
      <c r="B95" s="119"/>
      <c r="C95" s="120"/>
      <c r="D95" s="121" t="s">
        <v>81</v>
      </c>
      <c r="E95" s="121"/>
      <c r="F95" s="121"/>
      <c r="G95" s="121"/>
      <c r="H95" s="121"/>
      <c r="I95" s="122"/>
      <c r="J95" s="121" t="s">
        <v>82</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'D.1.1 - ARCHITEKTONICKO-S...'!J30</f>
        <v>0</v>
      </c>
      <c r="AH95" s="122"/>
      <c r="AI95" s="122"/>
      <c r="AJ95" s="122"/>
      <c r="AK95" s="122"/>
      <c r="AL95" s="122"/>
      <c r="AM95" s="122"/>
      <c r="AN95" s="123">
        <f>SUM(AG95,AT95)</f>
        <v>0</v>
      </c>
      <c r="AO95" s="122"/>
      <c r="AP95" s="122"/>
      <c r="AQ95" s="124" t="s">
        <v>83</v>
      </c>
      <c r="AR95" s="125"/>
      <c r="AS95" s="126">
        <v>0</v>
      </c>
      <c r="AT95" s="127">
        <f>ROUND(SUM(AV95:AW95),2)</f>
        <v>0</v>
      </c>
      <c r="AU95" s="128">
        <f>'D.1.1 - ARCHITEKTONICKO-S...'!P133</f>
        <v>0</v>
      </c>
      <c r="AV95" s="127">
        <f>'D.1.1 - ARCHITEKTONICKO-S...'!J33</f>
        <v>0</v>
      </c>
      <c r="AW95" s="127">
        <f>'D.1.1 - ARCHITEKTONICKO-S...'!J34</f>
        <v>0</v>
      </c>
      <c r="AX95" s="127">
        <f>'D.1.1 - ARCHITEKTONICKO-S...'!J35</f>
        <v>0</v>
      </c>
      <c r="AY95" s="127">
        <f>'D.1.1 - ARCHITEKTONICKO-S...'!J36</f>
        <v>0</v>
      </c>
      <c r="AZ95" s="127">
        <f>'D.1.1 - ARCHITEKTONICKO-S...'!F33</f>
        <v>0</v>
      </c>
      <c r="BA95" s="127">
        <f>'D.1.1 - ARCHITEKTONICKO-S...'!F34</f>
        <v>0</v>
      </c>
      <c r="BB95" s="127">
        <f>'D.1.1 - ARCHITEKTONICKO-S...'!F35</f>
        <v>0</v>
      </c>
      <c r="BC95" s="127">
        <f>'D.1.1 - ARCHITEKTONICKO-S...'!F36</f>
        <v>0</v>
      </c>
      <c r="BD95" s="129">
        <f>'D.1.1 - ARCHITEKTONICKO-S...'!F37</f>
        <v>0</v>
      </c>
      <c r="BE95" s="7"/>
      <c r="BT95" s="130" t="s">
        <v>84</v>
      </c>
      <c r="BV95" s="130" t="s">
        <v>78</v>
      </c>
      <c r="BW95" s="130" t="s">
        <v>85</v>
      </c>
      <c r="BX95" s="130" t="s">
        <v>5</v>
      </c>
      <c r="CL95" s="130" t="s">
        <v>1</v>
      </c>
      <c r="CM95" s="130" t="s">
        <v>86</v>
      </c>
    </row>
    <row r="96" s="7" customFormat="1" ht="24.75" customHeight="1">
      <c r="A96" s="118" t="s">
        <v>80</v>
      </c>
      <c r="B96" s="119"/>
      <c r="C96" s="120"/>
      <c r="D96" s="121" t="s">
        <v>87</v>
      </c>
      <c r="E96" s="121"/>
      <c r="F96" s="121"/>
      <c r="G96" s="121"/>
      <c r="H96" s="121"/>
      <c r="I96" s="122"/>
      <c r="J96" s="121" t="s">
        <v>88</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'D.1.2 - VYTÁPĚNÍ, ZDRAVOT...'!J30</f>
        <v>0</v>
      </c>
      <c r="AH96" s="122"/>
      <c r="AI96" s="122"/>
      <c r="AJ96" s="122"/>
      <c r="AK96" s="122"/>
      <c r="AL96" s="122"/>
      <c r="AM96" s="122"/>
      <c r="AN96" s="123">
        <f>SUM(AG96,AT96)</f>
        <v>0</v>
      </c>
      <c r="AO96" s="122"/>
      <c r="AP96" s="122"/>
      <c r="AQ96" s="124" t="s">
        <v>83</v>
      </c>
      <c r="AR96" s="125"/>
      <c r="AS96" s="126">
        <v>0</v>
      </c>
      <c r="AT96" s="127">
        <f>ROUND(SUM(AV96:AW96),2)</f>
        <v>0</v>
      </c>
      <c r="AU96" s="128">
        <f>'D.1.2 - VYTÁPĚNÍ, ZDRAVOT...'!P117</f>
        <v>0</v>
      </c>
      <c r="AV96" s="127">
        <f>'D.1.2 - VYTÁPĚNÍ, ZDRAVOT...'!J33</f>
        <v>0</v>
      </c>
      <c r="AW96" s="127">
        <f>'D.1.2 - VYTÁPĚNÍ, ZDRAVOT...'!J34</f>
        <v>0</v>
      </c>
      <c r="AX96" s="127">
        <f>'D.1.2 - VYTÁPĚNÍ, ZDRAVOT...'!J35</f>
        <v>0</v>
      </c>
      <c r="AY96" s="127">
        <f>'D.1.2 - VYTÁPĚNÍ, ZDRAVOT...'!J36</f>
        <v>0</v>
      </c>
      <c r="AZ96" s="127">
        <f>'D.1.2 - VYTÁPĚNÍ, ZDRAVOT...'!F33</f>
        <v>0</v>
      </c>
      <c r="BA96" s="127">
        <f>'D.1.2 - VYTÁPĚNÍ, ZDRAVOT...'!F34</f>
        <v>0</v>
      </c>
      <c r="BB96" s="127">
        <f>'D.1.2 - VYTÁPĚNÍ, ZDRAVOT...'!F35</f>
        <v>0</v>
      </c>
      <c r="BC96" s="127">
        <f>'D.1.2 - VYTÁPĚNÍ, ZDRAVOT...'!F36</f>
        <v>0</v>
      </c>
      <c r="BD96" s="129">
        <f>'D.1.2 - VYTÁPĚNÍ, ZDRAVOT...'!F37</f>
        <v>0</v>
      </c>
      <c r="BE96" s="7"/>
      <c r="BT96" s="130" t="s">
        <v>84</v>
      </c>
      <c r="BV96" s="130" t="s">
        <v>78</v>
      </c>
      <c r="BW96" s="130" t="s">
        <v>89</v>
      </c>
      <c r="BX96" s="130" t="s">
        <v>5</v>
      </c>
      <c r="CL96" s="130" t="s">
        <v>1</v>
      </c>
      <c r="CM96" s="130" t="s">
        <v>86</v>
      </c>
    </row>
    <row r="97" s="7" customFormat="1" ht="16.5" customHeight="1">
      <c r="A97" s="118" t="s">
        <v>80</v>
      </c>
      <c r="B97" s="119"/>
      <c r="C97" s="120"/>
      <c r="D97" s="121" t="s">
        <v>90</v>
      </c>
      <c r="E97" s="121"/>
      <c r="F97" s="121"/>
      <c r="G97" s="121"/>
      <c r="H97" s="121"/>
      <c r="I97" s="122"/>
      <c r="J97" s="121" t="s">
        <v>91</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'D.1.3 - SILNOPROUDÁ ELEKT...'!J30</f>
        <v>0</v>
      </c>
      <c r="AH97" s="122"/>
      <c r="AI97" s="122"/>
      <c r="AJ97" s="122"/>
      <c r="AK97" s="122"/>
      <c r="AL97" s="122"/>
      <c r="AM97" s="122"/>
      <c r="AN97" s="123">
        <f>SUM(AG97,AT97)</f>
        <v>0</v>
      </c>
      <c r="AO97" s="122"/>
      <c r="AP97" s="122"/>
      <c r="AQ97" s="124" t="s">
        <v>83</v>
      </c>
      <c r="AR97" s="125"/>
      <c r="AS97" s="126">
        <v>0</v>
      </c>
      <c r="AT97" s="127">
        <f>ROUND(SUM(AV97:AW97),2)</f>
        <v>0</v>
      </c>
      <c r="AU97" s="128">
        <f>'D.1.3 - SILNOPROUDÁ ELEKT...'!P117</f>
        <v>0</v>
      </c>
      <c r="AV97" s="127">
        <f>'D.1.3 - SILNOPROUDÁ ELEKT...'!J33</f>
        <v>0</v>
      </c>
      <c r="AW97" s="127">
        <f>'D.1.3 - SILNOPROUDÁ ELEKT...'!J34</f>
        <v>0</v>
      </c>
      <c r="AX97" s="127">
        <f>'D.1.3 - SILNOPROUDÁ ELEKT...'!J35</f>
        <v>0</v>
      </c>
      <c r="AY97" s="127">
        <f>'D.1.3 - SILNOPROUDÁ ELEKT...'!J36</f>
        <v>0</v>
      </c>
      <c r="AZ97" s="127">
        <f>'D.1.3 - SILNOPROUDÁ ELEKT...'!F33</f>
        <v>0</v>
      </c>
      <c r="BA97" s="127">
        <f>'D.1.3 - SILNOPROUDÁ ELEKT...'!F34</f>
        <v>0</v>
      </c>
      <c r="BB97" s="127">
        <f>'D.1.3 - SILNOPROUDÁ ELEKT...'!F35</f>
        <v>0</v>
      </c>
      <c r="BC97" s="127">
        <f>'D.1.3 - SILNOPROUDÁ ELEKT...'!F36</f>
        <v>0</v>
      </c>
      <c r="BD97" s="129">
        <f>'D.1.3 - SILNOPROUDÁ ELEKT...'!F37</f>
        <v>0</v>
      </c>
      <c r="BE97" s="7"/>
      <c r="BT97" s="130" t="s">
        <v>84</v>
      </c>
      <c r="BV97" s="130" t="s">
        <v>78</v>
      </c>
      <c r="BW97" s="130" t="s">
        <v>92</v>
      </c>
      <c r="BX97" s="130" t="s">
        <v>5</v>
      </c>
      <c r="CL97" s="130" t="s">
        <v>1</v>
      </c>
      <c r="CM97" s="130" t="s">
        <v>86</v>
      </c>
    </row>
    <row r="98" s="7" customFormat="1" ht="16.5" customHeight="1">
      <c r="A98" s="118" t="s">
        <v>80</v>
      </c>
      <c r="B98" s="119"/>
      <c r="C98" s="120"/>
      <c r="D98" s="121" t="s">
        <v>93</v>
      </c>
      <c r="E98" s="121"/>
      <c r="F98" s="121"/>
      <c r="G98" s="121"/>
      <c r="H98" s="121"/>
      <c r="I98" s="122"/>
      <c r="J98" s="121" t="s">
        <v>94</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'VON - Vedlejší a ostatní ...'!J30</f>
        <v>0</v>
      </c>
      <c r="AH98" s="122"/>
      <c r="AI98" s="122"/>
      <c r="AJ98" s="122"/>
      <c r="AK98" s="122"/>
      <c r="AL98" s="122"/>
      <c r="AM98" s="122"/>
      <c r="AN98" s="123">
        <f>SUM(AG98,AT98)</f>
        <v>0</v>
      </c>
      <c r="AO98" s="122"/>
      <c r="AP98" s="122"/>
      <c r="AQ98" s="124" t="s">
        <v>83</v>
      </c>
      <c r="AR98" s="125"/>
      <c r="AS98" s="131">
        <v>0</v>
      </c>
      <c r="AT98" s="132">
        <f>ROUND(SUM(AV98:AW98),2)</f>
        <v>0</v>
      </c>
      <c r="AU98" s="133">
        <f>'VON - Vedlejší a ostatní ...'!P123</f>
        <v>0</v>
      </c>
      <c r="AV98" s="132">
        <f>'VON - Vedlejší a ostatní ...'!J33</f>
        <v>0</v>
      </c>
      <c r="AW98" s="132">
        <f>'VON - Vedlejší a ostatní ...'!J34</f>
        <v>0</v>
      </c>
      <c r="AX98" s="132">
        <f>'VON - Vedlejší a ostatní ...'!J35</f>
        <v>0</v>
      </c>
      <c r="AY98" s="132">
        <f>'VON - Vedlejší a ostatní ...'!J36</f>
        <v>0</v>
      </c>
      <c r="AZ98" s="132">
        <f>'VON - Vedlejší a ostatní ...'!F33</f>
        <v>0</v>
      </c>
      <c r="BA98" s="132">
        <f>'VON - Vedlejší a ostatní ...'!F34</f>
        <v>0</v>
      </c>
      <c r="BB98" s="132">
        <f>'VON - Vedlejší a ostatní ...'!F35</f>
        <v>0</v>
      </c>
      <c r="BC98" s="132">
        <f>'VON - Vedlejší a ostatní ...'!F36</f>
        <v>0</v>
      </c>
      <c r="BD98" s="134">
        <f>'VON - Vedlejší a ostatní ...'!F37</f>
        <v>0</v>
      </c>
      <c r="BE98" s="7"/>
      <c r="BT98" s="130" t="s">
        <v>84</v>
      </c>
      <c r="BV98" s="130" t="s">
        <v>78</v>
      </c>
      <c r="BW98" s="130" t="s">
        <v>95</v>
      </c>
      <c r="BX98" s="130" t="s">
        <v>5</v>
      </c>
      <c r="CL98" s="130" t="s">
        <v>1</v>
      </c>
      <c r="CM98" s="130" t="s">
        <v>86</v>
      </c>
    </row>
    <row r="99" s="2" customFormat="1" ht="30" customHeight="1">
      <c r="A99" s="37"/>
      <c r="B99" s="38"/>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43"/>
      <c r="AS99" s="37"/>
      <c r="AT99" s="37"/>
      <c r="AU99" s="37"/>
      <c r="AV99" s="37"/>
      <c r="AW99" s="37"/>
      <c r="AX99" s="37"/>
      <c r="AY99" s="37"/>
      <c r="AZ99" s="37"/>
      <c r="BA99" s="37"/>
      <c r="BB99" s="37"/>
      <c r="BC99" s="37"/>
      <c r="BD99" s="37"/>
      <c r="BE99" s="37"/>
    </row>
    <row r="100" s="2" customFormat="1" ht="6.96" customHeight="1">
      <c r="A100" s="37"/>
      <c r="B100" s="65"/>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43"/>
      <c r="AS100" s="37"/>
      <c r="AT100" s="37"/>
      <c r="AU100" s="37"/>
      <c r="AV100" s="37"/>
      <c r="AW100" s="37"/>
      <c r="AX100" s="37"/>
      <c r="AY100" s="37"/>
      <c r="AZ100" s="37"/>
      <c r="BA100" s="37"/>
      <c r="BB100" s="37"/>
      <c r="BC100" s="37"/>
      <c r="BD100" s="37"/>
      <c r="BE100" s="37"/>
    </row>
  </sheetData>
  <sheetProtection sheet="1" formatColumns="0" formatRows="0" objects="1" scenarios="1" spinCount="100000" saltValue="pIKz+qndVcaoUwJYkOge+d7fwYKpsCmPq6EKoi6hWR0vHiTYudYufMcyYmHlaV1QKulmWvM13AIY/yqUCkYL9w==" hashValue="RF2spLTB5fuZVuuAWwppAdPRrHqYKMkJcxLi+Ft9qxEJAN5F4kxKONULsBo+1ij6PcKJzWai8qjnBFGCOwHU7Q==" algorithmName="SHA-512" password="E785"/>
  <mergeCells count="54">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D.1.1 - ARCHITEKTONICKO-S...'!C2" display="/"/>
    <hyperlink ref="A96" location="'D.1.2 - VYTÁPĚNÍ, ZDRAVOT...'!C2" display="/"/>
    <hyperlink ref="A97" location="'D.1.3 - SILNOPROUDÁ ELEKT...'!C2" display="/"/>
    <hyperlink ref="A98"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85</v>
      </c>
    </row>
    <row r="3" s="1" customFormat="1" ht="6.96" customHeight="1">
      <c r="B3" s="135"/>
      <c r="C3" s="136"/>
      <c r="D3" s="136"/>
      <c r="E3" s="136"/>
      <c r="F3" s="136"/>
      <c r="G3" s="136"/>
      <c r="H3" s="136"/>
      <c r="I3" s="136"/>
      <c r="J3" s="136"/>
      <c r="K3" s="136"/>
      <c r="L3" s="19"/>
      <c r="AT3" s="16" t="s">
        <v>86</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REKONSTRUKCE PLYNOVÉ KOTELNY NA BUDOVĚ Č.P. 1, KYJOVICE</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98</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14. 3. 2024</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1</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26</v>
      </c>
      <c r="F15" s="37"/>
      <c r="G15" s="37"/>
      <c r="H15" s="37"/>
      <c r="I15" s="139" t="s">
        <v>27</v>
      </c>
      <c r="J15" s="142" t="s">
        <v>1</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30</v>
      </c>
      <c r="E20" s="37"/>
      <c r="F20" s="37"/>
      <c r="G20" s="37"/>
      <c r="H20" s="37"/>
      <c r="I20" s="139" t="s">
        <v>25</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31</v>
      </c>
      <c r="F21" s="37"/>
      <c r="G21" s="37"/>
      <c r="H21" s="37"/>
      <c r="I21" s="139" t="s">
        <v>27</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33</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27</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s="8" customFormat="1" ht="119.25" customHeight="1">
      <c r="A27" s="144"/>
      <c r="B27" s="145"/>
      <c r="C27" s="144"/>
      <c r="D27" s="144"/>
      <c r="E27" s="146" t="s">
        <v>35</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36</v>
      </c>
      <c r="E30" s="37"/>
      <c r="F30" s="37"/>
      <c r="G30" s="37"/>
      <c r="H30" s="37"/>
      <c r="I30" s="37"/>
      <c r="J30" s="150">
        <f>ROUND(J133,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38</v>
      </c>
      <c r="G32" s="37"/>
      <c r="H32" s="37"/>
      <c r="I32" s="151" t="s">
        <v>37</v>
      </c>
      <c r="J32" s="151" t="s">
        <v>39</v>
      </c>
      <c r="K32" s="37"/>
      <c r="L32" s="62"/>
      <c r="S32" s="37"/>
      <c r="T32" s="37"/>
      <c r="U32" s="37"/>
      <c r="V32" s="37"/>
      <c r="W32" s="37"/>
      <c r="X32" s="37"/>
      <c r="Y32" s="37"/>
      <c r="Z32" s="37"/>
      <c r="AA32" s="37"/>
      <c r="AB32" s="37"/>
      <c r="AC32" s="37"/>
      <c r="AD32" s="37"/>
      <c r="AE32" s="37"/>
    </row>
    <row r="33" s="2" customFormat="1" ht="14.4" customHeight="1">
      <c r="A33" s="37"/>
      <c r="B33" s="43"/>
      <c r="C33" s="37"/>
      <c r="D33" s="152" t="s">
        <v>40</v>
      </c>
      <c r="E33" s="139" t="s">
        <v>41</v>
      </c>
      <c r="F33" s="153">
        <f>ROUND((SUM(BE133:BE252)),  2)</f>
        <v>0</v>
      </c>
      <c r="G33" s="37"/>
      <c r="H33" s="37"/>
      <c r="I33" s="154">
        <v>0.20999999999999999</v>
      </c>
      <c r="J33" s="153">
        <f>ROUND(((SUM(BE133:BE252))*I33),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42</v>
      </c>
      <c r="F34" s="153">
        <f>ROUND((SUM(BF133:BF252)),  2)</f>
        <v>0</v>
      </c>
      <c r="G34" s="37"/>
      <c r="H34" s="37"/>
      <c r="I34" s="154">
        <v>0.12</v>
      </c>
      <c r="J34" s="153">
        <f>ROUND(((SUM(BF133:BF252))*I34),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43</v>
      </c>
      <c r="F35" s="153">
        <f>ROUND((SUM(BG133:BG252)),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44</v>
      </c>
      <c r="F36" s="153">
        <f>ROUND((SUM(BH133:BH252)),  2)</f>
        <v>0</v>
      </c>
      <c r="G36" s="37"/>
      <c r="H36" s="37"/>
      <c r="I36" s="154">
        <v>0.12</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45</v>
      </c>
      <c r="F37" s="153">
        <f>ROUND((SUM(BI133:BI252)),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46</v>
      </c>
      <c r="E39" s="157"/>
      <c r="F39" s="157"/>
      <c r="G39" s="158" t="s">
        <v>47</v>
      </c>
      <c r="H39" s="159" t="s">
        <v>48</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49</v>
      </c>
      <c r="E50" s="163"/>
      <c r="F50" s="163"/>
      <c r="G50" s="162" t="s">
        <v>50</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51</v>
      </c>
      <c r="E61" s="165"/>
      <c r="F61" s="166" t="s">
        <v>52</v>
      </c>
      <c r="G61" s="164" t="s">
        <v>51</v>
      </c>
      <c r="H61" s="165"/>
      <c r="I61" s="165"/>
      <c r="J61" s="167" t="s">
        <v>52</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53</v>
      </c>
      <c r="E65" s="168"/>
      <c r="F65" s="168"/>
      <c r="G65" s="162" t="s">
        <v>54</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51</v>
      </c>
      <c r="E76" s="165"/>
      <c r="F76" s="166" t="s">
        <v>52</v>
      </c>
      <c r="G76" s="164" t="s">
        <v>51</v>
      </c>
      <c r="H76" s="165"/>
      <c r="I76" s="165"/>
      <c r="J76" s="167" t="s">
        <v>52</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REKONSTRUKCE PLYNOVÉ KOTELNY NA BUDOVĚ Č.P. 1, KYJOVICE</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D.1.1 - ARCHITEKTONICKO-STAVEBNÍ ŘEŠENÍ</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14. 3. 2024</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Domov Na zámku p.o.</v>
      </c>
      <c r="G91" s="39"/>
      <c r="H91" s="39"/>
      <c r="I91" s="31" t="s">
        <v>30</v>
      </c>
      <c r="J91" s="35" t="str">
        <f>E21</f>
        <v>INPROS F-M s.r.o.</v>
      </c>
      <c r="K91" s="39"/>
      <c r="L91" s="62"/>
      <c r="S91" s="37"/>
      <c r="T91" s="37"/>
      <c r="U91" s="37"/>
      <c r="V91" s="37"/>
      <c r="W91" s="37"/>
      <c r="X91" s="37"/>
      <c r="Y91" s="37"/>
      <c r="Z91" s="37"/>
      <c r="AA91" s="37"/>
      <c r="AB91" s="37"/>
      <c r="AC91" s="37"/>
      <c r="AD91" s="37"/>
      <c r="AE91" s="37"/>
    </row>
    <row r="92" s="2" customFormat="1" ht="15.15" customHeight="1">
      <c r="A92" s="37"/>
      <c r="B92" s="38"/>
      <c r="C92" s="31" t="s">
        <v>28</v>
      </c>
      <c r="D92" s="39"/>
      <c r="E92" s="39"/>
      <c r="F92" s="26" t="str">
        <f>IF(E18="","",E18)</f>
        <v>Vyplň údaj</v>
      </c>
      <c r="G92" s="39"/>
      <c r="H92" s="39"/>
      <c r="I92" s="31" t="s">
        <v>33</v>
      </c>
      <c r="J92" s="35" t="str">
        <f>E24</f>
        <v xml:space="preserve"> </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102</v>
      </c>
      <c r="D96" s="39"/>
      <c r="E96" s="39"/>
      <c r="F96" s="39"/>
      <c r="G96" s="39"/>
      <c r="H96" s="39"/>
      <c r="I96" s="39"/>
      <c r="J96" s="109">
        <f>J133</f>
        <v>0</v>
      </c>
      <c r="K96" s="39"/>
      <c r="L96" s="62"/>
      <c r="S96" s="37"/>
      <c r="T96" s="37"/>
      <c r="U96" s="37"/>
      <c r="V96" s="37"/>
      <c r="W96" s="37"/>
      <c r="X96" s="37"/>
      <c r="Y96" s="37"/>
      <c r="Z96" s="37"/>
      <c r="AA96" s="37"/>
      <c r="AB96" s="37"/>
      <c r="AC96" s="37"/>
      <c r="AD96" s="37"/>
      <c r="AE96" s="37"/>
      <c r="AU96" s="16" t="s">
        <v>103</v>
      </c>
    </row>
    <row r="97" s="9" customFormat="1" ht="24.96" customHeight="1">
      <c r="A97" s="9"/>
      <c r="B97" s="178"/>
      <c r="C97" s="179"/>
      <c r="D97" s="180" t="s">
        <v>104</v>
      </c>
      <c r="E97" s="181"/>
      <c r="F97" s="181"/>
      <c r="G97" s="181"/>
      <c r="H97" s="181"/>
      <c r="I97" s="181"/>
      <c r="J97" s="182">
        <f>J134</f>
        <v>0</v>
      </c>
      <c r="K97" s="179"/>
      <c r="L97" s="183"/>
      <c r="S97" s="9"/>
      <c r="T97" s="9"/>
      <c r="U97" s="9"/>
      <c r="V97" s="9"/>
      <c r="W97" s="9"/>
      <c r="X97" s="9"/>
      <c r="Y97" s="9"/>
      <c r="Z97" s="9"/>
      <c r="AA97" s="9"/>
      <c r="AB97" s="9"/>
      <c r="AC97" s="9"/>
      <c r="AD97" s="9"/>
      <c r="AE97" s="9"/>
    </row>
    <row r="98" s="10" customFormat="1" ht="19.92" customHeight="1">
      <c r="A98" s="10"/>
      <c r="B98" s="184"/>
      <c r="C98" s="185"/>
      <c r="D98" s="186" t="s">
        <v>105</v>
      </c>
      <c r="E98" s="187"/>
      <c r="F98" s="187"/>
      <c r="G98" s="187"/>
      <c r="H98" s="187"/>
      <c r="I98" s="187"/>
      <c r="J98" s="188">
        <f>J135</f>
        <v>0</v>
      </c>
      <c r="K98" s="185"/>
      <c r="L98" s="189"/>
      <c r="S98" s="10"/>
      <c r="T98" s="10"/>
      <c r="U98" s="10"/>
      <c r="V98" s="10"/>
      <c r="W98" s="10"/>
      <c r="X98" s="10"/>
      <c r="Y98" s="10"/>
      <c r="Z98" s="10"/>
      <c r="AA98" s="10"/>
      <c r="AB98" s="10"/>
      <c r="AC98" s="10"/>
      <c r="AD98" s="10"/>
      <c r="AE98" s="10"/>
    </row>
    <row r="99" s="10" customFormat="1" ht="19.92" customHeight="1">
      <c r="A99" s="10"/>
      <c r="B99" s="184"/>
      <c r="C99" s="185"/>
      <c r="D99" s="186" t="s">
        <v>106</v>
      </c>
      <c r="E99" s="187"/>
      <c r="F99" s="187"/>
      <c r="G99" s="187"/>
      <c r="H99" s="187"/>
      <c r="I99" s="187"/>
      <c r="J99" s="188">
        <f>J137</f>
        <v>0</v>
      </c>
      <c r="K99" s="185"/>
      <c r="L99" s="189"/>
      <c r="S99" s="10"/>
      <c r="T99" s="10"/>
      <c r="U99" s="10"/>
      <c r="V99" s="10"/>
      <c r="W99" s="10"/>
      <c r="X99" s="10"/>
      <c r="Y99" s="10"/>
      <c r="Z99" s="10"/>
      <c r="AA99" s="10"/>
      <c r="AB99" s="10"/>
      <c r="AC99" s="10"/>
      <c r="AD99" s="10"/>
      <c r="AE99" s="10"/>
    </row>
    <row r="100" s="10" customFormat="1" ht="19.92" customHeight="1">
      <c r="A100" s="10"/>
      <c r="B100" s="184"/>
      <c r="C100" s="185"/>
      <c r="D100" s="186" t="s">
        <v>107</v>
      </c>
      <c r="E100" s="187"/>
      <c r="F100" s="187"/>
      <c r="G100" s="187"/>
      <c r="H100" s="187"/>
      <c r="I100" s="187"/>
      <c r="J100" s="188">
        <f>J149</f>
        <v>0</v>
      </c>
      <c r="K100" s="185"/>
      <c r="L100" s="189"/>
      <c r="S100" s="10"/>
      <c r="T100" s="10"/>
      <c r="U100" s="10"/>
      <c r="V100" s="10"/>
      <c r="W100" s="10"/>
      <c r="X100" s="10"/>
      <c r="Y100" s="10"/>
      <c r="Z100" s="10"/>
      <c r="AA100" s="10"/>
      <c r="AB100" s="10"/>
      <c r="AC100" s="10"/>
      <c r="AD100" s="10"/>
      <c r="AE100" s="10"/>
    </row>
    <row r="101" s="10" customFormat="1" ht="14.88" customHeight="1">
      <c r="A101" s="10"/>
      <c r="B101" s="184"/>
      <c r="C101" s="185"/>
      <c r="D101" s="186" t="s">
        <v>108</v>
      </c>
      <c r="E101" s="187"/>
      <c r="F101" s="187"/>
      <c r="G101" s="187"/>
      <c r="H101" s="187"/>
      <c r="I101" s="187"/>
      <c r="J101" s="188">
        <f>J166</f>
        <v>0</v>
      </c>
      <c r="K101" s="185"/>
      <c r="L101" s="189"/>
      <c r="S101" s="10"/>
      <c r="T101" s="10"/>
      <c r="U101" s="10"/>
      <c r="V101" s="10"/>
      <c r="W101" s="10"/>
      <c r="X101" s="10"/>
      <c r="Y101" s="10"/>
      <c r="Z101" s="10"/>
      <c r="AA101" s="10"/>
      <c r="AB101" s="10"/>
      <c r="AC101" s="10"/>
      <c r="AD101" s="10"/>
      <c r="AE101" s="10"/>
    </row>
    <row r="102" s="10" customFormat="1" ht="19.92" customHeight="1">
      <c r="A102" s="10"/>
      <c r="B102" s="184"/>
      <c r="C102" s="185"/>
      <c r="D102" s="186" t="s">
        <v>109</v>
      </c>
      <c r="E102" s="187"/>
      <c r="F102" s="187"/>
      <c r="G102" s="187"/>
      <c r="H102" s="187"/>
      <c r="I102" s="187"/>
      <c r="J102" s="188">
        <f>J175</f>
        <v>0</v>
      </c>
      <c r="K102" s="185"/>
      <c r="L102" s="189"/>
      <c r="S102" s="10"/>
      <c r="T102" s="10"/>
      <c r="U102" s="10"/>
      <c r="V102" s="10"/>
      <c r="W102" s="10"/>
      <c r="X102" s="10"/>
      <c r="Y102" s="10"/>
      <c r="Z102" s="10"/>
      <c r="AA102" s="10"/>
      <c r="AB102" s="10"/>
      <c r="AC102" s="10"/>
      <c r="AD102" s="10"/>
      <c r="AE102" s="10"/>
    </row>
    <row r="103" s="10" customFormat="1" ht="19.92" customHeight="1">
      <c r="A103" s="10"/>
      <c r="B103" s="184"/>
      <c r="C103" s="185"/>
      <c r="D103" s="186" t="s">
        <v>110</v>
      </c>
      <c r="E103" s="187"/>
      <c r="F103" s="187"/>
      <c r="G103" s="187"/>
      <c r="H103" s="187"/>
      <c r="I103" s="187"/>
      <c r="J103" s="188">
        <f>J183</f>
        <v>0</v>
      </c>
      <c r="K103" s="185"/>
      <c r="L103" s="189"/>
      <c r="S103" s="10"/>
      <c r="T103" s="10"/>
      <c r="U103" s="10"/>
      <c r="V103" s="10"/>
      <c r="W103" s="10"/>
      <c r="X103" s="10"/>
      <c r="Y103" s="10"/>
      <c r="Z103" s="10"/>
      <c r="AA103" s="10"/>
      <c r="AB103" s="10"/>
      <c r="AC103" s="10"/>
      <c r="AD103" s="10"/>
      <c r="AE103" s="10"/>
    </row>
    <row r="104" s="9" customFormat="1" ht="24.96" customHeight="1">
      <c r="A104" s="9"/>
      <c r="B104" s="178"/>
      <c r="C104" s="179"/>
      <c r="D104" s="180" t="s">
        <v>111</v>
      </c>
      <c r="E104" s="181"/>
      <c r="F104" s="181"/>
      <c r="G104" s="181"/>
      <c r="H104" s="181"/>
      <c r="I104" s="181"/>
      <c r="J104" s="182">
        <f>J185</f>
        <v>0</v>
      </c>
      <c r="K104" s="179"/>
      <c r="L104" s="183"/>
      <c r="S104" s="9"/>
      <c r="T104" s="9"/>
      <c r="U104" s="9"/>
      <c r="V104" s="9"/>
      <c r="W104" s="9"/>
      <c r="X104" s="9"/>
      <c r="Y104" s="9"/>
      <c r="Z104" s="9"/>
      <c r="AA104" s="9"/>
      <c r="AB104" s="9"/>
      <c r="AC104" s="9"/>
      <c r="AD104" s="9"/>
      <c r="AE104" s="9"/>
    </row>
    <row r="105" s="10" customFormat="1" ht="19.92" customHeight="1">
      <c r="A105" s="10"/>
      <c r="B105" s="184"/>
      <c r="C105" s="185"/>
      <c r="D105" s="186" t="s">
        <v>112</v>
      </c>
      <c r="E105" s="187"/>
      <c r="F105" s="187"/>
      <c r="G105" s="187"/>
      <c r="H105" s="187"/>
      <c r="I105" s="187"/>
      <c r="J105" s="188">
        <f>J186</f>
        <v>0</v>
      </c>
      <c r="K105" s="185"/>
      <c r="L105" s="189"/>
      <c r="S105" s="10"/>
      <c r="T105" s="10"/>
      <c r="U105" s="10"/>
      <c r="V105" s="10"/>
      <c r="W105" s="10"/>
      <c r="X105" s="10"/>
      <c r="Y105" s="10"/>
      <c r="Z105" s="10"/>
      <c r="AA105" s="10"/>
      <c r="AB105" s="10"/>
      <c r="AC105" s="10"/>
      <c r="AD105" s="10"/>
      <c r="AE105" s="10"/>
    </row>
    <row r="106" s="10" customFormat="1" ht="19.92" customHeight="1">
      <c r="A106" s="10"/>
      <c r="B106" s="184"/>
      <c r="C106" s="185"/>
      <c r="D106" s="186" t="s">
        <v>113</v>
      </c>
      <c r="E106" s="187"/>
      <c r="F106" s="187"/>
      <c r="G106" s="187"/>
      <c r="H106" s="187"/>
      <c r="I106" s="187"/>
      <c r="J106" s="188">
        <f>J193</f>
        <v>0</v>
      </c>
      <c r="K106" s="185"/>
      <c r="L106" s="189"/>
      <c r="S106" s="10"/>
      <c r="T106" s="10"/>
      <c r="U106" s="10"/>
      <c r="V106" s="10"/>
      <c r="W106" s="10"/>
      <c r="X106" s="10"/>
      <c r="Y106" s="10"/>
      <c r="Z106" s="10"/>
      <c r="AA106" s="10"/>
      <c r="AB106" s="10"/>
      <c r="AC106" s="10"/>
      <c r="AD106" s="10"/>
      <c r="AE106" s="10"/>
    </row>
    <row r="107" s="10" customFormat="1" ht="19.92" customHeight="1">
      <c r="A107" s="10"/>
      <c r="B107" s="184"/>
      <c r="C107" s="185"/>
      <c r="D107" s="186" t="s">
        <v>114</v>
      </c>
      <c r="E107" s="187"/>
      <c r="F107" s="187"/>
      <c r="G107" s="187"/>
      <c r="H107" s="187"/>
      <c r="I107" s="187"/>
      <c r="J107" s="188">
        <f>J199</f>
        <v>0</v>
      </c>
      <c r="K107" s="185"/>
      <c r="L107" s="189"/>
      <c r="S107" s="10"/>
      <c r="T107" s="10"/>
      <c r="U107" s="10"/>
      <c r="V107" s="10"/>
      <c r="W107" s="10"/>
      <c r="X107" s="10"/>
      <c r="Y107" s="10"/>
      <c r="Z107" s="10"/>
      <c r="AA107" s="10"/>
      <c r="AB107" s="10"/>
      <c r="AC107" s="10"/>
      <c r="AD107" s="10"/>
      <c r="AE107" s="10"/>
    </row>
    <row r="108" s="10" customFormat="1" ht="19.92" customHeight="1">
      <c r="A108" s="10"/>
      <c r="B108" s="184"/>
      <c r="C108" s="185"/>
      <c r="D108" s="186" t="s">
        <v>115</v>
      </c>
      <c r="E108" s="187"/>
      <c r="F108" s="187"/>
      <c r="G108" s="187"/>
      <c r="H108" s="187"/>
      <c r="I108" s="187"/>
      <c r="J108" s="188">
        <f>J217</f>
        <v>0</v>
      </c>
      <c r="K108" s="185"/>
      <c r="L108" s="189"/>
      <c r="S108" s="10"/>
      <c r="T108" s="10"/>
      <c r="U108" s="10"/>
      <c r="V108" s="10"/>
      <c r="W108" s="10"/>
      <c r="X108" s="10"/>
      <c r="Y108" s="10"/>
      <c r="Z108" s="10"/>
      <c r="AA108" s="10"/>
      <c r="AB108" s="10"/>
      <c r="AC108" s="10"/>
      <c r="AD108" s="10"/>
      <c r="AE108" s="10"/>
    </row>
    <row r="109" s="10" customFormat="1" ht="19.92" customHeight="1">
      <c r="A109" s="10"/>
      <c r="B109" s="184"/>
      <c r="C109" s="185"/>
      <c r="D109" s="186" t="s">
        <v>116</v>
      </c>
      <c r="E109" s="187"/>
      <c r="F109" s="187"/>
      <c r="G109" s="187"/>
      <c r="H109" s="187"/>
      <c r="I109" s="187"/>
      <c r="J109" s="188">
        <f>J221</f>
        <v>0</v>
      </c>
      <c r="K109" s="185"/>
      <c r="L109" s="189"/>
      <c r="S109" s="10"/>
      <c r="T109" s="10"/>
      <c r="U109" s="10"/>
      <c r="V109" s="10"/>
      <c r="W109" s="10"/>
      <c r="X109" s="10"/>
      <c r="Y109" s="10"/>
      <c r="Z109" s="10"/>
      <c r="AA109" s="10"/>
      <c r="AB109" s="10"/>
      <c r="AC109" s="10"/>
      <c r="AD109" s="10"/>
      <c r="AE109" s="10"/>
    </row>
    <row r="110" s="10" customFormat="1" ht="19.92" customHeight="1">
      <c r="A110" s="10"/>
      <c r="B110" s="184"/>
      <c r="C110" s="185"/>
      <c r="D110" s="186" t="s">
        <v>117</v>
      </c>
      <c r="E110" s="187"/>
      <c r="F110" s="187"/>
      <c r="G110" s="187"/>
      <c r="H110" s="187"/>
      <c r="I110" s="187"/>
      <c r="J110" s="188">
        <f>J226</f>
        <v>0</v>
      </c>
      <c r="K110" s="185"/>
      <c r="L110" s="189"/>
      <c r="S110" s="10"/>
      <c r="T110" s="10"/>
      <c r="U110" s="10"/>
      <c r="V110" s="10"/>
      <c r="W110" s="10"/>
      <c r="X110" s="10"/>
      <c r="Y110" s="10"/>
      <c r="Z110" s="10"/>
      <c r="AA110" s="10"/>
      <c r="AB110" s="10"/>
      <c r="AC110" s="10"/>
      <c r="AD110" s="10"/>
      <c r="AE110" s="10"/>
    </row>
    <row r="111" s="10" customFormat="1" ht="19.92" customHeight="1">
      <c r="A111" s="10"/>
      <c r="B111" s="184"/>
      <c r="C111" s="185"/>
      <c r="D111" s="186" t="s">
        <v>118</v>
      </c>
      <c r="E111" s="187"/>
      <c r="F111" s="187"/>
      <c r="G111" s="187"/>
      <c r="H111" s="187"/>
      <c r="I111" s="187"/>
      <c r="J111" s="188">
        <f>J244</f>
        <v>0</v>
      </c>
      <c r="K111" s="185"/>
      <c r="L111" s="189"/>
      <c r="S111" s="10"/>
      <c r="T111" s="10"/>
      <c r="U111" s="10"/>
      <c r="V111" s="10"/>
      <c r="W111" s="10"/>
      <c r="X111" s="10"/>
      <c r="Y111" s="10"/>
      <c r="Z111" s="10"/>
      <c r="AA111" s="10"/>
      <c r="AB111" s="10"/>
      <c r="AC111" s="10"/>
      <c r="AD111" s="10"/>
      <c r="AE111" s="10"/>
    </row>
    <row r="112" s="9" customFormat="1" ht="24.96" customHeight="1">
      <c r="A112" s="9"/>
      <c r="B112" s="178"/>
      <c r="C112" s="179"/>
      <c r="D112" s="180" t="s">
        <v>119</v>
      </c>
      <c r="E112" s="181"/>
      <c r="F112" s="181"/>
      <c r="G112" s="181"/>
      <c r="H112" s="181"/>
      <c r="I112" s="181"/>
      <c r="J112" s="182">
        <f>J249</f>
        <v>0</v>
      </c>
      <c r="K112" s="179"/>
      <c r="L112" s="183"/>
      <c r="S112" s="9"/>
      <c r="T112" s="9"/>
      <c r="U112" s="9"/>
      <c r="V112" s="9"/>
      <c r="W112" s="9"/>
      <c r="X112" s="9"/>
      <c r="Y112" s="9"/>
      <c r="Z112" s="9"/>
      <c r="AA112" s="9"/>
      <c r="AB112" s="9"/>
      <c r="AC112" s="9"/>
      <c r="AD112" s="9"/>
      <c r="AE112" s="9"/>
    </row>
    <row r="113" s="10" customFormat="1" ht="19.92" customHeight="1">
      <c r="A113" s="10"/>
      <c r="B113" s="184"/>
      <c r="C113" s="185"/>
      <c r="D113" s="186" t="s">
        <v>120</v>
      </c>
      <c r="E113" s="187"/>
      <c r="F113" s="187"/>
      <c r="G113" s="187"/>
      <c r="H113" s="187"/>
      <c r="I113" s="187"/>
      <c r="J113" s="188">
        <f>J250</f>
        <v>0</v>
      </c>
      <c r="K113" s="185"/>
      <c r="L113" s="189"/>
      <c r="S113" s="10"/>
      <c r="T113" s="10"/>
      <c r="U113" s="10"/>
      <c r="V113" s="10"/>
      <c r="W113" s="10"/>
      <c r="X113" s="10"/>
      <c r="Y113" s="10"/>
      <c r="Z113" s="10"/>
      <c r="AA113" s="10"/>
      <c r="AB113" s="10"/>
      <c r="AC113" s="10"/>
      <c r="AD113" s="10"/>
      <c r="AE113" s="10"/>
    </row>
    <row r="114" s="2" customFormat="1" ht="21.84"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6.96" customHeight="1">
      <c r="A115" s="37"/>
      <c r="B115" s="65"/>
      <c r="C115" s="66"/>
      <c r="D115" s="66"/>
      <c r="E115" s="66"/>
      <c r="F115" s="66"/>
      <c r="G115" s="66"/>
      <c r="H115" s="66"/>
      <c r="I115" s="66"/>
      <c r="J115" s="66"/>
      <c r="K115" s="66"/>
      <c r="L115" s="62"/>
      <c r="S115" s="37"/>
      <c r="T115" s="37"/>
      <c r="U115" s="37"/>
      <c r="V115" s="37"/>
      <c r="W115" s="37"/>
      <c r="X115" s="37"/>
      <c r="Y115" s="37"/>
      <c r="Z115" s="37"/>
      <c r="AA115" s="37"/>
      <c r="AB115" s="37"/>
      <c r="AC115" s="37"/>
      <c r="AD115" s="37"/>
      <c r="AE115" s="37"/>
    </row>
    <row r="119" s="2" customFormat="1" ht="6.96" customHeight="1">
      <c r="A119" s="37"/>
      <c r="B119" s="67"/>
      <c r="C119" s="68"/>
      <c r="D119" s="68"/>
      <c r="E119" s="68"/>
      <c r="F119" s="68"/>
      <c r="G119" s="68"/>
      <c r="H119" s="68"/>
      <c r="I119" s="68"/>
      <c r="J119" s="68"/>
      <c r="K119" s="68"/>
      <c r="L119" s="62"/>
      <c r="S119" s="37"/>
      <c r="T119" s="37"/>
      <c r="U119" s="37"/>
      <c r="V119" s="37"/>
      <c r="W119" s="37"/>
      <c r="X119" s="37"/>
      <c r="Y119" s="37"/>
      <c r="Z119" s="37"/>
      <c r="AA119" s="37"/>
      <c r="AB119" s="37"/>
      <c r="AC119" s="37"/>
      <c r="AD119" s="37"/>
      <c r="AE119" s="37"/>
    </row>
    <row r="120" s="2" customFormat="1" ht="24.96" customHeight="1">
      <c r="A120" s="37"/>
      <c r="B120" s="38"/>
      <c r="C120" s="22" t="s">
        <v>121</v>
      </c>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2" customFormat="1" ht="12" customHeight="1">
      <c r="A122" s="37"/>
      <c r="B122" s="38"/>
      <c r="C122" s="31" t="s">
        <v>16</v>
      </c>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2" customFormat="1" ht="16.5" customHeight="1">
      <c r="A123" s="37"/>
      <c r="B123" s="38"/>
      <c r="C123" s="39"/>
      <c r="D123" s="39"/>
      <c r="E123" s="173" t="str">
        <f>E7</f>
        <v>REKONSTRUKCE PLYNOVÉ KOTELNY NA BUDOVĚ Č.P. 1, KYJOVICE</v>
      </c>
      <c r="F123" s="31"/>
      <c r="G123" s="31"/>
      <c r="H123" s="31"/>
      <c r="I123" s="39"/>
      <c r="J123" s="39"/>
      <c r="K123" s="39"/>
      <c r="L123" s="62"/>
      <c r="S123" s="37"/>
      <c r="T123" s="37"/>
      <c r="U123" s="37"/>
      <c r="V123" s="37"/>
      <c r="W123" s="37"/>
      <c r="X123" s="37"/>
      <c r="Y123" s="37"/>
      <c r="Z123" s="37"/>
      <c r="AA123" s="37"/>
      <c r="AB123" s="37"/>
      <c r="AC123" s="37"/>
      <c r="AD123" s="37"/>
      <c r="AE123" s="37"/>
    </row>
    <row r="124" s="2" customFormat="1" ht="12" customHeight="1">
      <c r="A124" s="37"/>
      <c r="B124" s="38"/>
      <c r="C124" s="31" t="s">
        <v>97</v>
      </c>
      <c r="D124" s="39"/>
      <c r="E124" s="39"/>
      <c r="F124" s="39"/>
      <c r="G124" s="39"/>
      <c r="H124" s="39"/>
      <c r="I124" s="39"/>
      <c r="J124" s="39"/>
      <c r="K124" s="39"/>
      <c r="L124" s="62"/>
      <c r="S124" s="37"/>
      <c r="T124" s="37"/>
      <c r="U124" s="37"/>
      <c r="V124" s="37"/>
      <c r="W124" s="37"/>
      <c r="X124" s="37"/>
      <c r="Y124" s="37"/>
      <c r="Z124" s="37"/>
      <c r="AA124" s="37"/>
      <c r="AB124" s="37"/>
      <c r="AC124" s="37"/>
      <c r="AD124" s="37"/>
      <c r="AE124" s="37"/>
    </row>
    <row r="125" s="2" customFormat="1" ht="16.5" customHeight="1">
      <c r="A125" s="37"/>
      <c r="B125" s="38"/>
      <c r="C125" s="39"/>
      <c r="D125" s="39"/>
      <c r="E125" s="75" t="str">
        <f>E9</f>
        <v>D.1.1 - ARCHITEKTONICKO-STAVEBNÍ ŘEŠENÍ</v>
      </c>
      <c r="F125" s="39"/>
      <c r="G125" s="39"/>
      <c r="H125" s="39"/>
      <c r="I125" s="39"/>
      <c r="J125" s="39"/>
      <c r="K125" s="39"/>
      <c r="L125" s="62"/>
      <c r="S125" s="37"/>
      <c r="T125" s="37"/>
      <c r="U125" s="37"/>
      <c r="V125" s="37"/>
      <c r="W125" s="37"/>
      <c r="X125" s="37"/>
      <c r="Y125" s="37"/>
      <c r="Z125" s="37"/>
      <c r="AA125" s="37"/>
      <c r="AB125" s="37"/>
      <c r="AC125" s="37"/>
      <c r="AD125" s="37"/>
      <c r="AE125" s="37"/>
    </row>
    <row r="126" s="2" customFormat="1" ht="6.96" customHeight="1">
      <c r="A126" s="37"/>
      <c r="B126" s="38"/>
      <c r="C126" s="39"/>
      <c r="D126" s="39"/>
      <c r="E126" s="39"/>
      <c r="F126" s="39"/>
      <c r="G126" s="39"/>
      <c r="H126" s="39"/>
      <c r="I126" s="39"/>
      <c r="J126" s="39"/>
      <c r="K126" s="39"/>
      <c r="L126" s="62"/>
      <c r="S126" s="37"/>
      <c r="T126" s="37"/>
      <c r="U126" s="37"/>
      <c r="V126" s="37"/>
      <c r="W126" s="37"/>
      <c r="X126" s="37"/>
      <c r="Y126" s="37"/>
      <c r="Z126" s="37"/>
      <c r="AA126" s="37"/>
      <c r="AB126" s="37"/>
      <c r="AC126" s="37"/>
      <c r="AD126" s="37"/>
      <c r="AE126" s="37"/>
    </row>
    <row r="127" s="2" customFormat="1" ht="12" customHeight="1">
      <c r="A127" s="37"/>
      <c r="B127" s="38"/>
      <c r="C127" s="31" t="s">
        <v>20</v>
      </c>
      <c r="D127" s="39"/>
      <c r="E127" s="39"/>
      <c r="F127" s="26" t="str">
        <f>F12</f>
        <v xml:space="preserve"> </v>
      </c>
      <c r="G127" s="39"/>
      <c r="H127" s="39"/>
      <c r="I127" s="31" t="s">
        <v>22</v>
      </c>
      <c r="J127" s="78" t="str">
        <f>IF(J12="","",J12)</f>
        <v>14. 3. 2024</v>
      </c>
      <c r="K127" s="39"/>
      <c r="L127" s="62"/>
      <c r="S127" s="37"/>
      <c r="T127" s="37"/>
      <c r="U127" s="37"/>
      <c r="V127" s="37"/>
      <c r="W127" s="37"/>
      <c r="X127" s="37"/>
      <c r="Y127" s="37"/>
      <c r="Z127" s="37"/>
      <c r="AA127" s="37"/>
      <c r="AB127" s="37"/>
      <c r="AC127" s="37"/>
      <c r="AD127" s="37"/>
      <c r="AE127" s="37"/>
    </row>
    <row r="128" s="2" customFormat="1" ht="6.96" customHeight="1">
      <c r="A128" s="37"/>
      <c r="B128" s="38"/>
      <c r="C128" s="39"/>
      <c r="D128" s="39"/>
      <c r="E128" s="39"/>
      <c r="F128" s="39"/>
      <c r="G128" s="39"/>
      <c r="H128" s="39"/>
      <c r="I128" s="39"/>
      <c r="J128" s="39"/>
      <c r="K128" s="39"/>
      <c r="L128" s="62"/>
      <c r="S128" s="37"/>
      <c r="T128" s="37"/>
      <c r="U128" s="37"/>
      <c r="V128" s="37"/>
      <c r="W128" s="37"/>
      <c r="X128" s="37"/>
      <c r="Y128" s="37"/>
      <c r="Z128" s="37"/>
      <c r="AA128" s="37"/>
      <c r="AB128" s="37"/>
      <c r="AC128" s="37"/>
      <c r="AD128" s="37"/>
      <c r="AE128" s="37"/>
    </row>
    <row r="129" s="2" customFormat="1" ht="15.15" customHeight="1">
      <c r="A129" s="37"/>
      <c r="B129" s="38"/>
      <c r="C129" s="31" t="s">
        <v>24</v>
      </c>
      <c r="D129" s="39"/>
      <c r="E129" s="39"/>
      <c r="F129" s="26" t="str">
        <f>E15</f>
        <v>Domov Na zámku p.o.</v>
      </c>
      <c r="G129" s="39"/>
      <c r="H129" s="39"/>
      <c r="I129" s="31" t="s">
        <v>30</v>
      </c>
      <c r="J129" s="35" t="str">
        <f>E21</f>
        <v>INPROS F-M s.r.o.</v>
      </c>
      <c r="K129" s="39"/>
      <c r="L129" s="62"/>
      <c r="S129" s="37"/>
      <c r="T129" s="37"/>
      <c r="U129" s="37"/>
      <c r="V129" s="37"/>
      <c r="W129" s="37"/>
      <c r="X129" s="37"/>
      <c r="Y129" s="37"/>
      <c r="Z129" s="37"/>
      <c r="AA129" s="37"/>
      <c r="AB129" s="37"/>
      <c r="AC129" s="37"/>
      <c r="AD129" s="37"/>
      <c r="AE129" s="37"/>
    </row>
    <row r="130" s="2" customFormat="1" ht="15.15" customHeight="1">
      <c r="A130" s="37"/>
      <c r="B130" s="38"/>
      <c r="C130" s="31" t="s">
        <v>28</v>
      </c>
      <c r="D130" s="39"/>
      <c r="E130" s="39"/>
      <c r="F130" s="26" t="str">
        <f>IF(E18="","",E18)</f>
        <v>Vyplň údaj</v>
      </c>
      <c r="G130" s="39"/>
      <c r="H130" s="39"/>
      <c r="I130" s="31" t="s">
        <v>33</v>
      </c>
      <c r="J130" s="35" t="str">
        <f>E24</f>
        <v xml:space="preserve"> </v>
      </c>
      <c r="K130" s="39"/>
      <c r="L130" s="62"/>
      <c r="S130" s="37"/>
      <c r="T130" s="37"/>
      <c r="U130" s="37"/>
      <c r="V130" s="37"/>
      <c r="W130" s="37"/>
      <c r="X130" s="37"/>
      <c r="Y130" s="37"/>
      <c r="Z130" s="37"/>
      <c r="AA130" s="37"/>
      <c r="AB130" s="37"/>
      <c r="AC130" s="37"/>
      <c r="AD130" s="37"/>
      <c r="AE130" s="37"/>
    </row>
    <row r="131" s="2" customFormat="1" ht="10.32" customHeight="1">
      <c r="A131" s="37"/>
      <c r="B131" s="38"/>
      <c r="C131" s="39"/>
      <c r="D131" s="39"/>
      <c r="E131" s="39"/>
      <c r="F131" s="39"/>
      <c r="G131" s="39"/>
      <c r="H131" s="39"/>
      <c r="I131" s="39"/>
      <c r="J131" s="39"/>
      <c r="K131" s="39"/>
      <c r="L131" s="62"/>
      <c r="S131" s="37"/>
      <c r="T131" s="37"/>
      <c r="U131" s="37"/>
      <c r="V131" s="37"/>
      <c r="W131" s="37"/>
      <c r="X131" s="37"/>
      <c r="Y131" s="37"/>
      <c r="Z131" s="37"/>
      <c r="AA131" s="37"/>
      <c r="AB131" s="37"/>
      <c r="AC131" s="37"/>
      <c r="AD131" s="37"/>
      <c r="AE131" s="37"/>
    </row>
    <row r="132" s="11" customFormat="1" ht="29.28" customHeight="1">
      <c r="A132" s="190"/>
      <c r="B132" s="191"/>
      <c r="C132" s="192" t="s">
        <v>122</v>
      </c>
      <c r="D132" s="193" t="s">
        <v>61</v>
      </c>
      <c r="E132" s="193" t="s">
        <v>57</v>
      </c>
      <c r="F132" s="193" t="s">
        <v>58</v>
      </c>
      <c r="G132" s="193" t="s">
        <v>123</v>
      </c>
      <c r="H132" s="193" t="s">
        <v>124</v>
      </c>
      <c r="I132" s="193" t="s">
        <v>125</v>
      </c>
      <c r="J132" s="193" t="s">
        <v>101</v>
      </c>
      <c r="K132" s="194" t="s">
        <v>126</v>
      </c>
      <c r="L132" s="195"/>
      <c r="M132" s="99" t="s">
        <v>1</v>
      </c>
      <c r="N132" s="100" t="s">
        <v>40</v>
      </c>
      <c r="O132" s="100" t="s">
        <v>127</v>
      </c>
      <c r="P132" s="100" t="s">
        <v>128</v>
      </c>
      <c r="Q132" s="100" t="s">
        <v>129</v>
      </c>
      <c r="R132" s="100" t="s">
        <v>130</v>
      </c>
      <c r="S132" s="100" t="s">
        <v>131</v>
      </c>
      <c r="T132" s="101" t="s">
        <v>132</v>
      </c>
      <c r="U132" s="190"/>
      <c r="V132" s="190"/>
      <c r="W132" s="190"/>
      <c r="X132" s="190"/>
      <c r="Y132" s="190"/>
      <c r="Z132" s="190"/>
      <c r="AA132" s="190"/>
      <c r="AB132" s="190"/>
      <c r="AC132" s="190"/>
      <c r="AD132" s="190"/>
      <c r="AE132" s="190"/>
    </row>
    <row r="133" s="2" customFormat="1" ht="22.8" customHeight="1">
      <c r="A133" s="37"/>
      <c r="B133" s="38"/>
      <c r="C133" s="106" t="s">
        <v>133</v>
      </c>
      <c r="D133" s="39"/>
      <c r="E133" s="39"/>
      <c r="F133" s="39"/>
      <c r="G133" s="39"/>
      <c r="H133" s="39"/>
      <c r="I133" s="39"/>
      <c r="J133" s="196">
        <f>BK133</f>
        <v>0</v>
      </c>
      <c r="K133" s="39"/>
      <c r="L133" s="43"/>
      <c r="M133" s="102"/>
      <c r="N133" s="197"/>
      <c r="O133" s="103"/>
      <c r="P133" s="198">
        <f>P134+P185+P249</f>
        <v>0</v>
      </c>
      <c r="Q133" s="103"/>
      <c r="R133" s="198">
        <f>R134+R185+R249</f>
        <v>5.11156437</v>
      </c>
      <c r="S133" s="103"/>
      <c r="T133" s="199">
        <f>T134+T185+T249</f>
        <v>3.0020329499999998</v>
      </c>
      <c r="U133" s="37"/>
      <c r="V133" s="37"/>
      <c r="W133" s="37"/>
      <c r="X133" s="37"/>
      <c r="Y133" s="37"/>
      <c r="Z133" s="37"/>
      <c r="AA133" s="37"/>
      <c r="AB133" s="37"/>
      <c r="AC133" s="37"/>
      <c r="AD133" s="37"/>
      <c r="AE133" s="37"/>
      <c r="AT133" s="16" t="s">
        <v>75</v>
      </c>
      <c r="AU133" s="16" t="s">
        <v>103</v>
      </c>
      <c r="BK133" s="200">
        <f>BK134+BK185+BK249</f>
        <v>0</v>
      </c>
    </row>
    <row r="134" s="12" customFormat="1" ht="25.92" customHeight="1">
      <c r="A134" s="12"/>
      <c r="B134" s="201"/>
      <c r="C134" s="202"/>
      <c r="D134" s="203" t="s">
        <v>75</v>
      </c>
      <c r="E134" s="204" t="s">
        <v>134</v>
      </c>
      <c r="F134" s="204" t="s">
        <v>135</v>
      </c>
      <c r="G134" s="202"/>
      <c r="H134" s="202"/>
      <c r="I134" s="205"/>
      <c r="J134" s="206">
        <f>BK134</f>
        <v>0</v>
      </c>
      <c r="K134" s="202"/>
      <c r="L134" s="207"/>
      <c r="M134" s="208"/>
      <c r="N134" s="209"/>
      <c r="O134" s="209"/>
      <c r="P134" s="210">
        <f>P135+P137+P149+P175+P183</f>
        <v>0</v>
      </c>
      <c r="Q134" s="209"/>
      <c r="R134" s="210">
        <f>R135+R137+R149+R175+R183</f>
        <v>3.9409108899999996</v>
      </c>
      <c r="S134" s="209"/>
      <c r="T134" s="211">
        <f>T135+T137+T149+T175+T183</f>
        <v>2.236351</v>
      </c>
      <c r="U134" s="12"/>
      <c r="V134" s="12"/>
      <c r="W134" s="12"/>
      <c r="X134" s="12"/>
      <c r="Y134" s="12"/>
      <c r="Z134" s="12"/>
      <c r="AA134" s="12"/>
      <c r="AB134" s="12"/>
      <c r="AC134" s="12"/>
      <c r="AD134" s="12"/>
      <c r="AE134" s="12"/>
      <c r="AR134" s="212" t="s">
        <v>84</v>
      </c>
      <c r="AT134" s="213" t="s">
        <v>75</v>
      </c>
      <c r="AU134" s="213" t="s">
        <v>76</v>
      </c>
      <c r="AY134" s="212" t="s">
        <v>136</v>
      </c>
      <c r="BK134" s="214">
        <f>BK135+BK137+BK149+BK175+BK183</f>
        <v>0</v>
      </c>
    </row>
    <row r="135" s="12" customFormat="1" ht="22.8" customHeight="1">
      <c r="A135" s="12"/>
      <c r="B135" s="201"/>
      <c r="C135" s="202"/>
      <c r="D135" s="203" t="s">
        <v>75</v>
      </c>
      <c r="E135" s="215" t="s">
        <v>137</v>
      </c>
      <c r="F135" s="215" t="s">
        <v>138</v>
      </c>
      <c r="G135" s="202"/>
      <c r="H135" s="202"/>
      <c r="I135" s="205"/>
      <c r="J135" s="216">
        <f>BK135</f>
        <v>0</v>
      </c>
      <c r="K135" s="202"/>
      <c r="L135" s="207"/>
      <c r="M135" s="208"/>
      <c r="N135" s="209"/>
      <c r="O135" s="209"/>
      <c r="P135" s="210">
        <f>P136</f>
        <v>0</v>
      </c>
      <c r="Q135" s="209"/>
      <c r="R135" s="210">
        <f>R136</f>
        <v>0.14529</v>
      </c>
      <c r="S135" s="209"/>
      <c r="T135" s="211">
        <f>T136</f>
        <v>0</v>
      </c>
      <c r="U135" s="12"/>
      <c r="V135" s="12"/>
      <c r="W135" s="12"/>
      <c r="X135" s="12"/>
      <c r="Y135" s="12"/>
      <c r="Z135" s="12"/>
      <c r="AA135" s="12"/>
      <c r="AB135" s="12"/>
      <c r="AC135" s="12"/>
      <c r="AD135" s="12"/>
      <c r="AE135" s="12"/>
      <c r="AR135" s="212" t="s">
        <v>84</v>
      </c>
      <c r="AT135" s="213" t="s">
        <v>75</v>
      </c>
      <c r="AU135" s="213" t="s">
        <v>84</v>
      </c>
      <c r="AY135" s="212" t="s">
        <v>136</v>
      </c>
      <c r="BK135" s="214">
        <f>BK136</f>
        <v>0</v>
      </c>
    </row>
    <row r="136" s="2" customFormat="1" ht="21.75" customHeight="1">
      <c r="A136" s="37"/>
      <c r="B136" s="38"/>
      <c r="C136" s="217" t="s">
        <v>84</v>
      </c>
      <c r="D136" s="217" t="s">
        <v>139</v>
      </c>
      <c r="E136" s="218" t="s">
        <v>140</v>
      </c>
      <c r="F136" s="219" t="s">
        <v>141</v>
      </c>
      <c r="G136" s="220" t="s">
        <v>142</v>
      </c>
      <c r="H136" s="221">
        <v>3</v>
      </c>
      <c r="I136" s="222"/>
      <c r="J136" s="223">
        <f>ROUND(I136*H136,2)</f>
        <v>0</v>
      </c>
      <c r="K136" s="219" t="s">
        <v>143</v>
      </c>
      <c r="L136" s="43"/>
      <c r="M136" s="224" t="s">
        <v>1</v>
      </c>
      <c r="N136" s="225" t="s">
        <v>41</v>
      </c>
      <c r="O136" s="90"/>
      <c r="P136" s="226">
        <f>O136*H136</f>
        <v>0</v>
      </c>
      <c r="Q136" s="226">
        <v>0.048430000000000001</v>
      </c>
      <c r="R136" s="226">
        <f>Q136*H136</f>
        <v>0.14529</v>
      </c>
      <c r="S136" s="226">
        <v>0</v>
      </c>
      <c r="T136" s="227">
        <f>S136*H136</f>
        <v>0</v>
      </c>
      <c r="U136" s="37"/>
      <c r="V136" s="37"/>
      <c r="W136" s="37"/>
      <c r="X136" s="37"/>
      <c r="Y136" s="37"/>
      <c r="Z136" s="37"/>
      <c r="AA136" s="37"/>
      <c r="AB136" s="37"/>
      <c r="AC136" s="37"/>
      <c r="AD136" s="37"/>
      <c r="AE136" s="37"/>
      <c r="AR136" s="228" t="s">
        <v>144</v>
      </c>
      <c r="AT136" s="228" t="s">
        <v>139</v>
      </c>
      <c r="AU136" s="228" t="s">
        <v>86</v>
      </c>
      <c r="AY136" s="16" t="s">
        <v>136</v>
      </c>
      <c r="BE136" s="229">
        <f>IF(N136="základní",J136,0)</f>
        <v>0</v>
      </c>
      <c r="BF136" s="229">
        <f>IF(N136="snížená",J136,0)</f>
        <v>0</v>
      </c>
      <c r="BG136" s="229">
        <f>IF(N136="zákl. přenesená",J136,0)</f>
        <v>0</v>
      </c>
      <c r="BH136" s="229">
        <f>IF(N136="sníž. přenesená",J136,0)</f>
        <v>0</v>
      </c>
      <c r="BI136" s="229">
        <f>IF(N136="nulová",J136,0)</f>
        <v>0</v>
      </c>
      <c r="BJ136" s="16" t="s">
        <v>84</v>
      </c>
      <c r="BK136" s="229">
        <f>ROUND(I136*H136,2)</f>
        <v>0</v>
      </c>
      <c r="BL136" s="16" t="s">
        <v>144</v>
      </c>
      <c r="BM136" s="228" t="s">
        <v>145</v>
      </c>
    </row>
    <row r="137" s="12" customFormat="1" ht="22.8" customHeight="1">
      <c r="A137" s="12"/>
      <c r="B137" s="201"/>
      <c r="C137" s="202"/>
      <c r="D137" s="203" t="s">
        <v>75</v>
      </c>
      <c r="E137" s="215" t="s">
        <v>146</v>
      </c>
      <c r="F137" s="215" t="s">
        <v>147</v>
      </c>
      <c r="G137" s="202"/>
      <c r="H137" s="202"/>
      <c r="I137" s="205"/>
      <c r="J137" s="216">
        <f>BK137</f>
        <v>0</v>
      </c>
      <c r="K137" s="202"/>
      <c r="L137" s="207"/>
      <c r="M137" s="208"/>
      <c r="N137" s="209"/>
      <c r="O137" s="209"/>
      <c r="P137" s="210">
        <f>SUM(P138:P148)</f>
        <v>0</v>
      </c>
      <c r="Q137" s="209"/>
      <c r="R137" s="210">
        <f>SUM(R138:R148)</f>
        <v>3.7913458899999997</v>
      </c>
      <c r="S137" s="209"/>
      <c r="T137" s="211">
        <f>SUM(T138:T148)</f>
        <v>0</v>
      </c>
      <c r="U137" s="12"/>
      <c r="V137" s="12"/>
      <c r="W137" s="12"/>
      <c r="X137" s="12"/>
      <c r="Y137" s="12"/>
      <c r="Z137" s="12"/>
      <c r="AA137" s="12"/>
      <c r="AB137" s="12"/>
      <c r="AC137" s="12"/>
      <c r="AD137" s="12"/>
      <c r="AE137" s="12"/>
      <c r="AR137" s="212" t="s">
        <v>84</v>
      </c>
      <c r="AT137" s="213" t="s">
        <v>75</v>
      </c>
      <c r="AU137" s="213" t="s">
        <v>84</v>
      </c>
      <c r="AY137" s="212" t="s">
        <v>136</v>
      </c>
      <c r="BK137" s="214">
        <f>SUM(BK138:BK148)</f>
        <v>0</v>
      </c>
    </row>
    <row r="138" s="2" customFormat="1" ht="16.5" customHeight="1">
      <c r="A138" s="37"/>
      <c r="B138" s="38"/>
      <c r="C138" s="217" t="s">
        <v>86</v>
      </c>
      <c r="D138" s="217" t="s">
        <v>139</v>
      </c>
      <c r="E138" s="218" t="s">
        <v>148</v>
      </c>
      <c r="F138" s="219" t="s">
        <v>149</v>
      </c>
      <c r="G138" s="220" t="s">
        <v>150</v>
      </c>
      <c r="H138" s="221">
        <v>149.983</v>
      </c>
      <c r="I138" s="222"/>
      <c r="J138" s="223">
        <f>ROUND(I138*H138,2)</f>
        <v>0</v>
      </c>
      <c r="K138" s="219" t="s">
        <v>143</v>
      </c>
      <c r="L138" s="43"/>
      <c r="M138" s="224" t="s">
        <v>1</v>
      </c>
      <c r="N138" s="225" t="s">
        <v>41</v>
      </c>
      <c r="O138" s="90"/>
      <c r="P138" s="226">
        <f>O138*H138</f>
        <v>0</v>
      </c>
      <c r="Q138" s="226">
        <v>0.017399999999999999</v>
      </c>
      <c r="R138" s="226">
        <f>Q138*H138</f>
        <v>2.6097041999999999</v>
      </c>
      <c r="S138" s="226">
        <v>0</v>
      </c>
      <c r="T138" s="227">
        <f>S138*H138</f>
        <v>0</v>
      </c>
      <c r="U138" s="37"/>
      <c r="V138" s="37"/>
      <c r="W138" s="37"/>
      <c r="X138" s="37"/>
      <c r="Y138" s="37"/>
      <c r="Z138" s="37"/>
      <c r="AA138" s="37"/>
      <c r="AB138" s="37"/>
      <c r="AC138" s="37"/>
      <c r="AD138" s="37"/>
      <c r="AE138" s="37"/>
      <c r="AR138" s="228" t="s">
        <v>144</v>
      </c>
      <c r="AT138" s="228" t="s">
        <v>139</v>
      </c>
      <c r="AU138" s="228" t="s">
        <v>86</v>
      </c>
      <c r="AY138" s="16" t="s">
        <v>136</v>
      </c>
      <c r="BE138" s="229">
        <f>IF(N138="základní",J138,0)</f>
        <v>0</v>
      </c>
      <c r="BF138" s="229">
        <f>IF(N138="snížená",J138,0)</f>
        <v>0</v>
      </c>
      <c r="BG138" s="229">
        <f>IF(N138="zákl. přenesená",J138,0)</f>
        <v>0</v>
      </c>
      <c r="BH138" s="229">
        <f>IF(N138="sníž. přenesená",J138,0)</f>
        <v>0</v>
      </c>
      <c r="BI138" s="229">
        <f>IF(N138="nulová",J138,0)</f>
        <v>0</v>
      </c>
      <c r="BJ138" s="16" t="s">
        <v>84</v>
      </c>
      <c r="BK138" s="229">
        <f>ROUND(I138*H138,2)</f>
        <v>0</v>
      </c>
      <c r="BL138" s="16" t="s">
        <v>144</v>
      </c>
      <c r="BM138" s="228" t="s">
        <v>151</v>
      </c>
    </row>
    <row r="139" s="2" customFormat="1" ht="16.5" customHeight="1">
      <c r="A139" s="37"/>
      <c r="B139" s="38"/>
      <c r="C139" s="217" t="s">
        <v>137</v>
      </c>
      <c r="D139" s="217" t="s">
        <v>139</v>
      </c>
      <c r="E139" s="218" t="s">
        <v>152</v>
      </c>
      <c r="F139" s="219" t="s">
        <v>153</v>
      </c>
      <c r="G139" s="220" t="s">
        <v>154</v>
      </c>
      <c r="H139" s="221">
        <v>0.14999999999999999</v>
      </c>
      <c r="I139" s="222"/>
      <c r="J139" s="223">
        <f>ROUND(I139*H139,2)</f>
        <v>0</v>
      </c>
      <c r="K139" s="219" t="s">
        <v>143</v>
      </c>
      <c r="L139" s="43"/>
      <c r="M139" s="224" t="s">
        <v>1</v>
      </c>
      <c r="N139" s="225" t="s">
        <v>41</v>
      </c>
      <c r="O139" s="90"/>
      <c r="P139" s="226">
        <f>O139*H139</f>
        <v>0</v>
      </c>
      <c r="Q139" s="226">
        <v>2.3010199999999998</v>
      </c>
      <c r="R139" s="226">
        <f>Q139*H139</f>
        <v>0.34515299999999999</v>
      </c>
      <c r="S139" s="226">
        <v>0</v>
      </c>
      <c r="T139" s="227">
        <f>S139*H139</f>
        <v>0</v>
      </c>
      <c r="U139" s="37"/>
      <c r="V139" s="37"/>
      <c r="W139" s="37"/>
      <c r="X139" s="37"/>
      <c r="Y139" s="37"/>
      <c r="Z139" s="37"/>
      <c r="AA139" s="37"/>
      <c r="AB139" s="37"/>
      <c r="AC139" s="37"/>
      <c r="AD139" s="37"/>
      <c r="AE139" s="37"/>
      <c r="AR139" s="228" t="s">
        <v>144</v>
      </c>
      <c r="AT139" s="228" t="s">
        <v>139</v>
      </c>
      <c r="AU139" s="228" t="s">
        <v>86</v>
      </c>
      <c r="AY139" s="16" t="s">
        <v>136</v>
      </c>
      <c r="BE139" s="229">
        <f>IF(N139="základní",J139,0)</f>
        <v>0</v>
      </c>
      <c r="BF139" s="229">
        <f>IF(N139="snížená",J139,0)</f>
        <v>0</v>
      </c>
      <c r="BG139" s="229">
        <f>IF(N139="zákl. přenesená",J139,0)</f>
        <v>0</v>
      </c>
      <c r="BH139" s="229">
        <f>IF(N139="sníž. přenesená",J139,0)</f>
        <v>0</v>
      </c>
      <c r="BI139" s="229">
        <f>IF(N139="nulová",J139,0)</f>
        <v>0</v>
      </c>
      <c r="BJ139" s="16" t="s">
        <v>84</v>
      </c>
      <c r="BK139" s="229">
        <f>ROUND(I139*H139,2)</f>
        <v>0</v>
      </c>
      <c r="BL139" s="16" t="s">
        <v>144</v>
      </c>
      <c r="BM139" s="228" t="s">
        <v>155</v>
      </c>
    </row>
    <row r="140" s="2" customFormat="1" ht="21.75" customHeight="1">
      <c r="A140" s="37"/>
      <c r="B140" s="38"/>
      <c r="C140" s="217" t="s">
        <v>144</v>
      </c>
      <c r="D140" s="217" t="s">
        <v>139</v>
      </c>
      <c r="E140" s="218" t="s">
        <v>156</v>
      </c>
      <c r="F140" s="219" t="s">
        <v>157</v>
      </c>
      <c r="G140" s="220" t="s">
        <v>154</v>
      </c>
      <c r="H140" s="221">
        <v>0.32500000000000001</v>
      </c>
      <c r="I140" s="222"/>
      <c r="J140" s="223">
        <f>ROUND(I140*H140,2)</f>
        <v>0</v>
      </c>
      <c r="K140" s="219" t="s">
        <v>143</v>
      </c>
      <c r="L140" s="43"/>
      <c r="M140" s="224" t="s">
        <v>1</v>
      </c>
      <c r="N140" s="225" t="s">
        <v>41</v>
      </c>
      <c r="O140" s="90"/>
      <c r="P140" s="226">
        <f>O140*H140</f>
        <v>0</v>
      </c>
      <c r="Q140" s="226">
        <v>2.5018699999999998</v>
      </c>
      <c r="R140" s="226">
        <f>Q140*H140</f>
        <v>0.81310775000000002</v>
      </c>
      <c r="S140" s="226">
        <v>0</v>
      </c>
      <c r="T140" s="227">
        <f>S140*H140</f>
        <v>0</v>
      </c>
      <c r="U140" s="37"/>
      <c r="V140" s="37"/>
      <c r="W140" s="37"/>
      <c r="X140" s="37"/>
      <c r="Y140" s="37"/>
      <c r="Z140" s="37"/>
      <c r="AA140" s="37"/>
      <c r="AB140" s="37"/>
      <c r="AC140" s="37"/>
      <c r="AD140" s="37"/>
      <c r="AE140" s="37"/>
      <c r="AR140" s="228" t="s">
        <v>144</v>
      </c>
      <c r="AT140" s="228" t="s">
        <v>139</v>
      </c>
      <c r="AU140" s="228" t="s">
        <v>86</v>
      </c>
      <c r="AY140" s="16" t="s">
        <v>136</v>
      </c>
      <c r="BE140" s="229">
        <f>IF(N140="základní",J140,0)</f>
        <v>0</v>
      </c>
      <c r="BF140" s="229">
        <f>IF(N140="snížená",J140,0)</f>
        <v>0</v>
      </c>
      <c r="BG140" s="229">
        <f>IF(N140="zákl. přenesená",J140,0)</f>
        <v>0</v>
      </c>
      <c r="BH140" s="229">
        <f>IF(N140="sníž. přenesená",J140,0)</f>
        <v>0</v>
      </c>
      <c r="BI140" s="229">
        <f>IF(N140="nulová",J140,0)</f>
        <v>0</v>
      </c>
      <c r="BJ140" s="16" t="s">
        <v>84</v>
      </c>
      <c r="BK140" s="229">
        <f>ROUND(I140*H140,2)</f>
        <v>0</v>
      </c>
      <c r="BL140" s="16" t="s">
        <v>144</v>
      </c>
      <c r="BM140" s="228" t="s">
        <v>158</v>
      </c>
    </row>
    <row r="141" s="2" customFormat="1">
      <c r="A141" s="37"/>
      <c r="B141" s="38"/>
      <c r="C141" s="39"/>
      <c r="D141" s="230" t="s">
        <v>159</v>
      </c>
      <c r="E141" s="39"/>
      <c r="F141" s="231" t="s">
        <v>160</v>
      </c>
      <c r="G141" s="39"/>
      <c r="H141" s="39"/>
      <c r="I141" s="232"/>
      <c r="J141" s="39"/>
      <c r="K141" s="39"/>
      <c r="L141" s="43"/>
      <c r="M141" s="233"/>
      <c r="N141" s="234"/>
      <c r="O141" s="90"/>
      <c r="P141" s="90"/>
      <c r="Q141" s="90"/>
      <c r="R141" s="90"/>
      <c r="S141" s="90"/>
      <c r="T141" s="91"/>
      <c r="U141" s="37"/>
      <c r="V141" s="37"/>
      <c r="W141" s="37"/>
      <c r="X141" s="37"/>
      <c r="Y141" s="37"/>
      <c r="Z141" s="37"/>
      <c r="AA141" s="37"/>
      <c r="AB141" s="37"/>
      <c r="AC141" s="37"/>
      <c r="AD141" s="37"/>
      <c r="AE141" s="37"/>
      <c r="AT141" s="16" t="s">
        <v>159</v>
      </c>
      <c r="AU141" s="16" t="s">
        <v>86</v>
      </c>
    </row>
    <row r="142" s="13" customFormat="1">
      <c r="A142" s="13"/>
      <c r="B142" s="235"/>
      <c r="C142" s="236"/>
      <c r="D142" s="230" t="s">
        <v>161</v>
      </c>
      <c r="E142" s="237" t="s">
        <v>1</v>
      </c>
      <c r="F142" s="238" t="s">
        <v>162</v>
      </c>
      <c r="G142" s="236"/>
      <c r="H142" s="239">
        <v>0.32500000000000001</v>
      </c>
      <c r="I142" s="240"/>
      <c r="J142" s="236"/>
      <c r="K142" s="236"/>
      <c r="L142" s="241"/>
      <c r="M142" s="242"/>
      <c r="N142" s="243"/>
      <c r="O142" s="243"/>
      <c r="P142" s="243"/>
      <c r="Q142" s="243"/>
      <c r="R142" s="243"/>
      <c r="S142" s="243"/>
      <c r="T142" s="244"/>
      <c r="U142" s="13"/>
      <c r="V142" s="13"/>
      <c r="W142" s="13"/>
      <c r="X142" s="13"/>
      <c r="Y142" s="13"/>
      <c r="Z142" s="13"/>
      <c r="AA142" s="13"/>
      <c r="AB142" s="13"/>
      <c r="AC142" s="13"/>
      <c r="AD142" s="13"/>
      <c r="AE142" s="13"/>
      <c r="AT142" s="245" t="s">
        <v>161</v>
      </c>
      <c r="AU142" s="245" t="s">
        <v>86</v>
      </c>
      <c r="AV142" s="13" t="s">
        <v>86</v>
      </c>
      <c r="AW142" s="13" t="s">
        <v>32</v>
      </c>
      <c r="AX142" s="13" t="s">
        <v>76</v>
      </c>
      <c r="AY142" s="245" t="s">
        <v>136</v>
      </c>
    </row>
    <row r="143" s="14" customFormat="1">
      <c r="A143" s="14"/>
      <c r="B143" s="246"/>
      <c r="C143" s="247"/>
      <c r="D143" s="230" t="s">
        <v>161</v>
      </c>
      <c r="E143" s="248" t="s">
        <v>1</v>
      </c>
      <c r="F143" s="249" t="s">
        <v>163</v>
      </c>
      <c r="G143" s="247"/>
      <c r="H143" s="250">
        <v>0.32500000000000001</v>
      </c>
      <c r="I143" s="251"/>
      <c r="J143" s="247"/>
      <c r="K143" s="247"/>
      <c r="L143" s="252"/>
      <c r="M143" s="253"/>
      <c r="N143" s="254"/>
      <c r="O143" s="254"/>
      <c r="P143" s="254"/>
      <c r="Q143" s="254"/>
      <c r="R143" s="254"/>
      <c r="S143" s="254"/>
      <c r="T143" s="255"/>
      <c r="U143" s="14"/>
      <c r="V143" s="14"/>
      <c r="W143" s="14"/>
      <c r="X143" s="14"/>
      <c r="Y143" s="14"/>
      <c r="Z143" s="14"/>
      <c r="AA143" s="14"/>
      <c r="AB143" s="14"/>
      <c r="AC143" s="14"/>
      <c r="AD143" s="14"/>
      <c r="AE143" s="14"/>
      <c r="AT143" s="256" t="s">
        <v>161</v>
      </c>
      <c r="AU143" s="256" t="s">
        <v>86</v>
      </c>
      <c r="AV143" s="14" t="s">
        <v>144</v>
      </c>
      <c r="AW143" s="14" t="s">
        <v>32</v>
      </c>
      <c r="AX143" s="14" t="s">
        <v>84</v>
      </c>
      <c r="AY143" s="256" t="s">
        <v>136</v>
      </c>
    </row>
    <row r="144" s="2" customFormat="1" ht="16.5" customHeight="1">
      <c r="A144" s="37"/>
      <c r="B144" s="38"/>
      <c r="C144" s="217" t="s">
        <v>164</v>
      </c>
      <c r="D144" s="217" t="s">
        <v>139</v>
      </c>
      <c r="E144" s="218" t="s">
        <v>165</v>
      </c>
      <c r="F144" s="219" t="s">
        <v>166</v>
      </c>
      <c r="G144" s="220" t="s">
        <v>154</v>
      </c>
      <c r="H144" s="221">
        <v>0.32500000000000001</v>
      </c>
      <c r="I144" s="222"/>
      <c r="J144" s="223">
        <f>ROUND(I144*H144,2)</f>
        <v>0</v>
      </c>
      <c r="K144" s="219" t="s">
        <v>143</v>
      </c>
      <c r="L144" s="43"/>
      <c r="M144" s="224" t="s">
        <v>1</v>
      </c>
      <c r="N144" s="225" t="s">
        <v>41</v>
      </c>
      <c r="O144" s="90"/>
      <c r="P144" s="226">
        <f>O144*H144</f>
        <v>0</v>
      </c>
      <c r="Q144" s="226">
        <v>0</v>
      </c>
      <c r="R144" s="226">
        <f>Q144*H144</f>
        <v>0</v>
      </c>
      <c r="S144" s="226">
        <v>0</v>
      </c>
      <c r="T144" s="227">
        <f>S144*H144</f>
        <v>0</v>
      </c>
      <c r="U144" s="37"/>
      <c r="V144" s="37"/>
      <c r="W144" s="37"/>
      <c r="X144" s="37"/>
      <c r="Y144" s="37"/>
      <c r="Z144" s="37"/>
      <c r="AA144" s="37"/>
      <c r="AB144" s="37"/>
      <c r="AC144" s="37"/>
      <c r="AD144" s="37"/>
      <c r="AE144" s="37"/>
      <c r="AR144" s="228" t="s">
        <v>144</v>
      </c>
      <c r="AT144" s="228" t="s">
        <v>139</v>
      </c>
      <c r="AU144" s="228" t="s">
        <v>86</v>
      </c>
      <c r="AY144" s="16" t="s">
        <v>136</v>
      </c>
      <c r="BE144" s="229">
        <f>IF(N144="základní",J144,0)</f>
        <v>0</v>
      </c>
      <c r="BF144" s="229">
        <f>IF(N144="snížená",J144,0)</f>
        <v>0</v>
      </c>
      <c r="BG144" s="229">
        <f>IF(N144="zákl. přenesená",J144,0)</f>
        <v>0</v>
      </c>
      <c r="BH144" s="229">
        <f>IF(N144="sníž. přenesená",J144,0)</f>
        <v>0</v>
      </c>
      <c r="BI144" s="229">
        <f>IF(N144="nulová",J144,0)</f>
        <v>0</v>
      </c>
      <c r="BJ144" s="16" t="s">
        <v>84</v>
      </c>
      <c r="BK144" s="229">
        <f>ROUND(I144*H144,2)</f>
        <v>0</v>
      </c>
      <c r="BL144" s="16" t="s">
        <v>144</v>
      </c>
      <c r="BM144" s="228" t="s">
        <v>167</v>
      </c>
    </row>
    <row r="145" s="2" customFormat="1" ht="21.75" customHeight="1">
      <c r="A145" s="37"/>
      <c r="B145" s="38"/>
      <c r="C145" s="217" t="s">
        <v>146</v>
      </c>
      <c r="D145" s="217" t="s">
        <v>139</v>
      </c>
      <c r="E145" s="218" t="s">
        <v>168</v>
      </c>
      <c r="F145" s="219" t="s">
        <v>169</v>
      </c>
      <c r="G145" s="220" t="s">
        <v>154</v>
      </c>
      <c r="H145" s="221">
        <v>0.32500000000000001</v>
      </c>
      <c r="I145" s="222"/>
      <c r="J145" s="223">
        <f>ROUND(I145*H145,2)</f>
        <v>0</v>
      </c>
      <c r="K145" s="219" t="s">
        <v>143</v>
      </c>
      <c r="L145" s="43"/>
      <c r="M145" s="224" t="s">
        <v>1</v>
      </c>
      <c r="N145" s="225" t="s">
        <v>41</v>
      </c>
      <c r="O145" s="90"/>
      <c r="P145" s="226">
        <f>O145*H145</f>
        <v>0</v>
      </c>
      <c r="Q145" s="226">
        <v>0</v>
      </c>
      <c r="R145" s="226">
        <f>Q145*H145</f>
        <v>0</v>
      </c>
      <c r="S145" s="226">
        <v>0</v>
      </c>
      <c r="T145" s="227">
        <f>S145*H145</f>
        <v>0</v>
      </c>
      <c r="U145" s="37"/>
      <c r="V145" s="37"/>
      <c r="W145" s="37"/>
      <c r="X145" s="37"/>
      <c r="Y145" s="37"/>
      <c r="Z145" s="37"/>
      <c r="AA145" s="37"/>
      <c r="AB145" s="37"/>
      <c r="AC145" s="37"/>
      <c r="AD145" s="37"/>
      <c r="AE145" s="37"/>
      <c r="AR145" s="228" t="s">
        <v>144</v>
      </c>
      <c r="AT145" s="228" t="s">
        <v>139</v>
      </c>
      <c r="AU145" s="228" t="s">
        <v>86</v>
      </c>
      <c r="AY145" s="16" t="s">
        <v>136</v>
      </c>
      <c r="BE145" s="229">
        <f>IF(N145="základní",J145,0)</f>
        <v>0</v>
      </c>
      <c r="BF145" s="229">
        <f>IF(N145="snížená",J145,0)</f>
        <v>0</v>
      </c>
      <c r="BG145" s="229">
        <f>IF(N145="zákl. přenesená",J145,0)</f>
        <v>0</v>
      </c>
      <c r="BH145" s="229">
        <f>IF(N145="sníž. přenesená",J145,0)</f>
        <v>0</v>
      </c>
      <c r="BI145" s="229">
        <f>IF(N145="nulová",J145,0)</f>
        <v>0</v>
      </c>
      <c r="BJ145" s="16" t="s">
        <v>84</v>
      </c>
      <c r="BK145" s="229">
        <f>ROUND(I145*H145,2)</f>
        <v>0</v>
      </c>
      <c r="BL145" s="16" t="s">
        <v>144</v>
      </c>
      <c r="BM145" s="228" t="s">
        <v>170</v>
      </c>
    </row>
    <row r="146" s="2" customFormat="1" ht="16.5" customHeight="1">
      <c r="A146" s="37"/>
      <c r="B146" s="38"/>
      <c r="C146" s="217" t="s">
        <v>171</v>
      </c>
      <c r="D146" s="217" t="s">
        <v>139</v>
      </c>
      <c r="E146" s="218" t="s">
        <v>172</v>
      </c>
      <c r="F146" s="219" t="s">
        <v>173</v>
      </c>
      <c r="G146" s="220" t="s">
        <v>174</v>
      </c>
      <c r="H146" s="221">
        <v>0.021999999999999999</v>
      </c>
      <c r="I146" s="222"/>
      <c r="J146" s="223">
        <f>ROUND(I146*H146,2)</f>
        <v>0</v>
      </c>
      <c r="K146" s="219" t="s">
        <v>143</v>
      </c>
      <c r="L146" s="43"/>
      <c r="M146" s="224" t="s">
        <v>1</v>
      </c>
      <c r="N146" s="225" t="s">
        <v>41</v>
      </c>
      <c r="O146" s="90"/>
      <c r="P146" s="226">
        <f>O146*H146</f>
        <v>0</v>
      </c>
      <c r="Q146" s="226">
        <v>1.06277</v>
      </c>
      <c r="R146" s="226">
        <f>Q146*H146</f>
        <v>0.023380939999999999</v>
      </c>
      <c r="S146" s="226">
        <v>0</v>
      </c>
      <c r="T146" s="227">
        <f>S146*H146</f>
        <v>0</v>
      </c>
      <c r="U146" s="37"/>
      <c r="V146" s="37"/>
      <c r="W146" s="37"/>
      <c r="X146" s="37"/>
      <c r="Y146" s="37"/>
      <c r="Z146" s="37"/>
      <c r="AA146" s="37"/>
      <c r="AB146" s="37"/>
      <c r="AC146" s="37"/>
      <c r="AD146" s="37"/>
      <c r="AE146" s="37"/>
      <c r="AR146" s="228" t="s">
        <v>144</v>
      </c>
      <c r="AT146" s="228" t="s">
        <v>139</v>
      </c>
      <c r="AU146" s="228" t="s">
        <v>86</v>
      </c>
      <c r="AY146" s="16" t="s">
        <v>136</v>
      </c>
      <c r="BE146" s="229">
        <f>IF(N146="základní",J146,0)</f>
        <v>0</v>
      </c>
      <c r="BF146" s="229">
        <f>IF(N146="snížená",J146,0)</f>
        <v>0</v>
      </c>
      <c r="BG146" s="229">
        <f>IF(N146="zákl. přenesená",J146,0)</f>
        <v>0</v>
      </c>
      <c r="BH146" s="229">
        <f>IF(N146="sníž. přenesená",J146,0)</f>
        <v>0</v>
      </c>
      <c r="BI146" s="229">
        <f>IF(N146="nulová",J146,0)</f>
        <v>0</v>
      </c>
      <c r="BJ146" s="16" t="s">
        <v>84</v>
      </c>
      <c r="BK146" s="229">
        <f>ROUND(I146*H146,2)</f>
        <v>0</v>
      </c>
      <c r="BL146" s="16" t="s">
        <v>144</v>
      </c>
      <c r="BM146" s="228" t="s">
        <v>175</v>
      </c>
    </row>
    <row r="147" s="13" customFormat="1">
      <c r="A147" s="13"/>
      <c r="B147" s="235"/>
      <c r="C147" s="236"/>
      <c r="D147" s="230" t="s">
        <v>161</v>
      </c>
      <c r="E147" s="237" t="s">
        <v>1</v>
      </c>
      <c r="F147" s="238" t="s">
        <v>176</v>
      </c>
      <c r="G147" s="236"/>
      <c r="H147" s="239">
        <v>0.021999999999999999</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161</v>
      </c>
      <c r="AU147" s="245" t="s">
        <v>86</v>
      </c>
      <c r="AV147" s="13" t="s">
        <v>86</v>
      </c>
      <c r="AW147" s="13" t="s">
        <v>32</v>
      </c>
      <c r="AX147" s="13" t="s">
        <v>76</v>
      </c>
      <c r="AY147" s="245" t="s">
        <v>136</v>
      </c>
    </row>
    <row r="148" s="14" customFormat="1">
      <c r="A148" s="14"/>
      <c r="B148" s="246"/>
      <c r="C148" s="247"/>
      <c r="D148" s="230" t="s">
        <v>161</v>
      </c>
      <c r="E148" s="248" t="s">
        <v>1</v>
      </c>
      <c r="F148" s="249" t="s">
        <v>163</v>
      </c>
      <c r="G148" s="247"/>
      <c r="H148" s="250">
        <v>0.021999999999999999</v>
      </c>
      <c r="I148" s="251"/>
      <c r="J148" s="247"/>
      <c r="K148" s="247"/>
      <c r="L148" s="252"/>
      <c r="M148" s="253"/>
      <c r="N148" s="254"/>
      <c r="O148" s="254"/>
      <c r="P148" s="254"/>
      <c r="Q148" s="254"/>
      <c r="R148" s="254"/>
      <c r="S148" s="254"/>
      <c r="T148" s="255"/>
      <c r="U148" s="14"/>
      <c r="V148" s="14"/>
      <c r="W148" s="14"/>
      <c r="X148" s="14"/>
      <c r="Y148" s="14"/>
      <c r="Z148" s="14"/>
      <c r="AA148" s="14"/>
      <c r="AB148" s="14"/>
      <c r="AC148" s="14"/>
      <c r="AD148" s="14"/>
      <c r="AE148" s="14"/>
      <c r="AT148" s="256" t="s">
        <v>161</v>
      </c>
      <c r="AU148" s="256" t="s">
        <v>86</v>
      </c>
      <c r="AV148" s="14" t="s">
        <v>144</v>
      </c>
      <c r="AW148" s="14" t="s">
        <v>32</v>
      </c>
      <c r="AX148" s="14" t="s">
        <v>84</v>
      </c>
      <c r="AY148" s="256" t="s">
        <v>136</v>
      </c>
    </row>
    <row r="149" s="12" customFormat="1" ht="22.8" customHeight="1">
      <c r="A149" s="12"/>
      <c r="B149" s="201"/>
      <c r="C149" s="202"/>
      <c r="D149" s="203" t="s">
        <v>75</v>
      </c>
      <c r="E149" s="215" t="s">
        <v>177</v>
      </c>
      <c r="F149" s="215" t="s">
        <v>178</v>
      </c>
      <c r="G149" s="202"/>
      <c r="H149" s="202"/>
      <c r="I149" s="205"/>
      <c r="J149" s="216">
        <f>BK149</f>
        <v>0</v>
      </c>
      <c r="K149" s="202"/>
      <c r="L149" s="207"/>
      <c r="M149" s="208"/>
      <c r="N149" s="209"/>
      <c r="O149" s="209"/>
      <c r="P149" s="210">
        <f>P150+SUM(P151:P166)</f>
        <v>0</v>
      </c>
      <c r="Q149" s="209"/>
      <c r="R149" s="210">
        <f>R150+SUM(R151:R166)</f>
        <v>0.0042749999999999993</v>
      </c>
      <c r="S149" s="209"/>
      <c r="T149" s="211">
        <f>T150+SUM(T151:T166)</f>
        <v>2.236351</v>
      </c>
      <c r="U149" s="12"/>
      <c r="V149" s="12"/>
      <c r="W149" s="12"/>
      <c r="X149" s="12"/>
      <c r="Y149" s="12"/>
      <c r="Z149" s="12"/>
      <c r="AA149" s="12"/>
      <c r="AB149" s="12"/>
      <c r="AC149" s="12"/>
      <c r="AD149" s="12"/>
      <c r="AE149" s="12"/>
      <c r="AR149" s="212" t="s">
        <v>84</v>
      </c>
      <c r="AT149" s="213" t="s">
        <v>75</v>
      </c>
      <c r="AU149" s="213" t="s">
        <v>84</v>
      </c>
      <c r="AY149" s="212" t="s">
        <v>136</v>
      </c>
      <c r="BK149" s="214">
        <f>BK150+SUM(BK151:BK166)</f>
        <v>0</v>
      </c>
    </row>
    <row r="150" s="2" customFormat="1" ht="21.75" customHeight="1">
      <c r="A150" s="37"/>
      <c r="B150" s="38"/>
      <c r="C150" s="217" t="s">
        <v>179</v>
      </c>
      <c r="D150" s="217" t="s">
        <v>139</v>
      </c>
      <c r="E150" s="218" t="s">
        <v>180</v>
      </c>
      <c r="F150" s="219" t="s">
        <v>181</v>
      </c>
      <c r="G150" s="220" t="s">
        <v>150</v>
      </c>
      <c r="H150" s="221">
        <v>17.5</v>
      </c>
      <c r="I150" s="222"/>
      <c r="J150" s="223">
        <f>ROUND(I150*H150,2)</f>
        <v>0</v>
      </c>
      <c r="K150" s="219" t="s">
        <v>143</v>
      </c>
      <c r="L150" s="43"/>
      <c r="M150" s="224" t="s">
        <v>1</v>
      </c>
      <c r="N150" s="225" t="s">
        <v>41</v>
      </c>
      <c r="O150" s="90"/>
      <c r="P150" s="226">
        <f>O150*H150</f>
        <v>0</v>
      </c>
      <c r="Q150" s="226">
        <v>0.00012999999999999999</v>
      </c>
      <c r="R150" s="226">
        <f>Q150*H150</f>
        <v>0.0022749999999999997</v>
      </c>
      <c r="S150" s="226">
        <v>0</v>
      </c>
      <c r="T150" s="227">
        <f>S150*H150</f>
        <v>0</v>
      </c>
      <c r="U150" s="37"/>
      <c r="V150" s="37"/>
      <c r="W150" s="37"/>
      <c r="X150" s="37"/>
      <c r="Y150" s="37"/>
      <c r="Z150" s="37"/>
      <c r="AA150" s="37"/>
      <c r="AB150" s="37"/>
      <c r="AC150" s="37"/>
      <c r="AD150" s="37"/>
      <c r="AE150" s="37"/>
      <c r="AR150" s="228" t="s">
        <v>144</v>
      </c>
      <c r="AT150" s="228" t="s">
        <v>139</v>
      </c>
      <c r="AU150" s="228" t="s">
        <v>86</v>
      </c>
      <c r="AY150" s="16" t="s">
        <v>136</v>
      </c>
      <c r="BE150" s="229">
        <f>IF(N150="základní",J150,0)</f>
        <v>0</v>
      </c>
      <c r="BF150" s="229">
        <f>IF(N150="snížená",J150,0)</f>
        <v>0</v>
      </c>
      <c r="BG150" s="229">
        <f>IF(N150="zákl. přenesená",J150,0)</f>
        <v>0</v>
      </c>
      <c r="BH150" s="229">
        <f>IF(N150="sníž. přenesená",J150,0)</f>
        <v>0</v>
      </c>
      <c r="BI150" s="229">
        <f>IF(N150="nulová",J150,0)</f>
        <v>0</v>
      </c>
      <c r="BJ150" s="16" t="s">
        <v>84</v>
      </c>
      <c r="BK150" s="229">
        <f>ROUND(I150*H150,2)</f>
        <v>0</v>
      </c>
      <c r="BL150" s="16" t="s">
        <v>144</v>
      </c>
      <c r="BM150" s="228" t="s">
        <v>182</v>
      </c>
    </row>
    <row r="151" s="2" customFormat="1" ht="16.5" customHeight="1">
      <c r="A151" s="37"/>
      <c r="B151" s="38"/>
      <c r="C151" s="217" t="s">
        <v>177</v>
      </c>
      <c r="D151" s="217" t="s">
        <v>139</v>
      </c>
      <c r="E151" s="218" t="s">
        <v>183</v>
      </c>
      <c r="F151" s="219" t="s">
        <v>184</v>
      </c>
      <c r="G151" s="220" t="s">
        <v>150</v>
      </c>
      <c r="H151" s="221">
        <v>50</v>
      </c>
      <c r="I151" s="222"/>
      <c r="J151" s="223">
        <f>ROUND(I151*H151,2)</f>
        <v>0</v>
      </c>
      <c r="K151" s="219" t="s">
        <v>143</v>
      </c>
      <c r="L151" s="43"/>
      <c r="M151" s="224" t="s">
        <v>1</v>
      </c>
      <c r="N151" s="225" t="s">
        <v>41</v>
      </c>
      <c r="O151" s="90"/>
      <c r="P151" s="226">
        <f>O151*H151</f>
        <v>0</v>
      </c>
      <c r="Q151" s="226">
        <v>4.0000000000000003E-05</v>
      </c>
      <c r="R151" s="226">
        <f>Q151*H151</f>
        <v>0.002</v>
      </c>
      <c r="S151" s="226">
        <v>0</v>
      </c>
      <c r="T151" s="227">
        <f>S151*H151</f>
        <v>0</v>
      </c>
      <c r="U151" s="37"/>
      <c r="V151" s="37"/>
      <c r="W151" s="37"/>
      <c r="X151" s="37"/>
      <c r="Y151" s="37"/>
      <c r="Z151" s="37"/>
      <c r="AA151" s="37"/>
      <c r="AB151" s="37"/>
      <c r="AC151" s="37"/>
      <c r="AD151" s="37"/>
      <c r="AE151" s="37"/>
      <c r="AR151" s="228" t="s">
        <v>144</v>
      </c>
      <c r="AT151" s="228" t="s">
        <v>139</v>
      </c>
      <c r="AU151" s="228" t="s">
        <v>86</v>
      </c>
      <c r="AY151" s="16" t="s">
        <v>136</v>
      </c>
      <c r="BE151" s="229">
        <f>IF(N151="základní",J151,0)</f>
        <v>0</v>
      </c>
      <c r="BF151" s="229">
        <f>IF(N151="snížená",J151,0)</f>
        <v>0</v>
      </c>
      <c r="BG151" s="229">
        <f>IF(N151="zákl. přenesená",J151,0)</f>
        <v>0</v>
      </c>
      <c r="BH151" s="229">
        <f>IF(N151="sníž. přenesená",J151,0)</f>
        <v>0</v>
      </c>
      <c r="BI151" s="229">
        <f>IF(N151="nulová",J151,0)</f>
        <v>0</v>
      </c>
      <c r="BJ151" s="16" t="s">
        <v>84</v>
      </c>
      <c r="BK151" s="229">
        <f>ROUND(I151*H151,2)</f>
        <v>0</v>
      </c>
      <c r="BL151" s="16" t="s">
        <v>144</v>
      </c>
      <c r="BM151" s="228" t="s">
        <v>185</v>
      </c>
    </row>
    <row r="152" s="2" customFormat="1" ht="21.75" customHeight="1">
      <c r="A152" s="37"/>
      <c r="B152" s="38"/>
      <c r="C152" s="217" t="s">
        <v>186</v>
      </c>
      <c r="D152" s="217" t="s">
        <v>139</v>
      </c>
      <c r="E152" s="218" t="s">
        <v>187</v>
      </c>
      <c r="F152" s="219" t="s">
        <v>188</v>
      </c>
      <c r="G152" s="220" t="s">
        <v>154</v>
      </c>
      <c r="H152" s="221">
        <v>0.28399999999999997</v>
      </c>
      <c r="I152" s="222"/>
      <c r="J152" s="223">
        <f>ROUND(I152*H152,2)</f>
        <v>0</v>
      </c>
      <c r="K152" s="219" t="s">
        <v>143</v>
      </c>
      <c r="L152" s="43"/>
      <c r="M152" s="224" t="s">
        <v>1</v>
      </c>
      <c r="N152" s="225" t="s">
        <v>41</v>
      </c>
      <c r="O152" s="90"/>
      <c r="P152" s="226">
        <f>O152*H152</f>
        <v>0</v>
      </c>
      <c r="Q152" s="226">
        <v>0</v>
      </c>
      <c r="R152" s="226">
        <f>Q152*H152</f>
        <v>0</v>
      </c>
      <c r="S152" s="226">
        <v>2.2000000000000002</v>
      </c>
      <c r="T152" s="227">
        <f>S152*H152</f>
        <v>0.62480000000000002</v>
      </c>
      <c r="U152" s="37"/>
      <c r="V152" s="37"/>
      <c r="W152" s="37"/>
      <c r="X152" s="37"/>
      <c r="Y152" s="37"/>
      <c r="Z152" s="37"/>
      <c r="AA152" s="37"/>
      <c r="AB152" s="37"/>
      <c r="AC152" s="37"/>
      <c r="AD152" s="37"/>
      <c r="AE152" s="37"/>
      <c r="AR152" s="228" t="s">
        <v>144</v>
      </c>
      <c r="AT152" s="228" t="s">
        <v>139</v>
      </c>
      <c r="AU152" s="228" t="s">
        <v>86</v>
      </c>
      <c r="AY152" s="16" t="s">
        <v>136</v>
      </c>
      <c r="BE152" s="229">
        <f>IF(N152="základní",J152,0)</f>
        <v>0</v>
      </c>
      <c r="BF152" s="229">
        <f>IF(N152="snížená",J152,0)</f>
        <v>0</v>
      </c>
      <c r="BG152" s="229">
        <f>IF(N152="zákl. přenesená",J152,0)</f>
        <v>0</v>
      </c>
      <c r="BH152" s="229">
        <f>IF(N152="sníž. přenesená",J152,0)</f>
        <v>0</v>
      </c>
      <c r="BI152" s="229">
        <f>IF(N152="nulová",J152,0)</f>
        <v>0</v>
      </c>
      <c r="BJ152" s="16" t="s">
        <v>84</v>
      </c>
      <c r="BK152" s="229">
        <f>ROUND(I152*H152,2)</f>
        <v>0</v>
      </c>
      <c r="BL152" s="16" t="s">
        <v>144</v>
      </c>
      <c r="BM152" s="228" t="s">
        <v>189</v>
      </c>
    </row>
    <row r="153" s="13" customFormat="1">
      <c r="A153" s="13"/>
      <c r="B153" s="235"/>
      <c r="C153" s="236"/>
      <c r="D153" s="230" t="s">
        <v>161</v>
      </c>
      <c r="E153" s="237" t="s">
        <v>1</v>
      </c>
      <c r="F153" s="238" t="s">
        <v>190</v>
      </c>
      <c r="G153" s="236"/>
      <c r="H153" s="239">
        <v>0.28399999999999997</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161</v>
      </c>
      <c r="AU153" s="245" t="s">
        <v>86</v>
      </c>
      <c r="AV153" s="13" t="s">
        <v>86</v>
      </c>
      <c r="AW153" s="13" t="s">
        <v>32</v>
      </c>
      <c r="AX153" s="13" t="s">
        <v>76</v>
      </c>
      <c r="AY153" s="245" t="s">
        <v>136</v>
      </c>
    </row>
    <row r="154" s="14" customFormat="1">
      <c r="A154" s="14"/>
      <c r="B154" s="246"/>
      <c r="C154" s="247"/>
      <c r="D154" s="230" t="s">
        <v>161</v>
      </c>
      <c r="E154" s="248" t="s">
        <v>1</v>
      </c>
      <c r="F154" s="249" t="s">
        <v>163</v>
      </c>
      <c r="G154" s="247"/>
      <c r="H154" s="250">
        <v>0.28399999999999997</v>
      </c>
      <c r="I154" s="251"/>
      <c r="J154" s="247"/>
      <c r="K154" s="247"/>
      <c r="L154" s="252"/>
      <c r="M154" s="253"/>
      <c r="N154" s="254"/>
      <c r="O154" s="254"/>
      <c r="P154" s="254"/>
      <c r="Q154" s="254"/>
      <c r="R154" s="254"/>
      <c r="S154" s="254"/>
      <c r="T154" s="255"/>
      <c r="U154" s="14"/>
      <c r="V154" s="14"/>
      <c r="W154" s="14"/>
      <c r="X154" s="14"/>
      <c r="Y154" s="14"/>
      <c r="Z154" s="14"/>
      <c r="AA154" s="14"/>
      <c r="AB154" s="14"/>
      <c r="AC154" s="14"/>
      <c r="AD154" s="14"/>
      <c r="AE154" s="14"/>
      <c r="AT154" s="256" t="s">
        <v>161</v>
      </c>
      <c r="AU154" s="256" t="s">
        <v>86</v>
      </c>
      <c r="AV154" s="14" t="s">
        <v>144</v>
      </c>
      <c r="AW154" s="14" t="s">
        <v>32</v>
      </c>
      <c r="AX154" s="14" t="s">
        <v>84</v>
      </c>
      <c r="AY154" s="256" t="s">
        <v>136</v>
      </c>
    </row>
    <row r="155" s="2" customFormat="1" ht="16.5" customHeight="1">
      <c r="A155" s="37"/>
      <c r="B155" s="38"/>
      <c r="C155" s="217" t="s">
        <v>191</v>
      </c>
      <c r="D155" s="217" t="s">
        <v>139</v>
      </c>
      <c r="E155" s="218" t="s">
        <v>192</v>
      </c>
      <c r="F155" s="219" t="s">
        <v>193</v>
      </c>
      <c r="G155" s="220" t="s">
        <v>154</v>
      </c>
      <c r="H155" s="221">
        <v>0.28399999999999997</v>
      </c>
      <c r="I155" s="222"/>
      <c r="J155" s="223">
        <f>ROUND(I155*H155,2)</f>
        <v>0</v>
      </c>
      <c r="K155" s="219" t="s">
        <v>143</v>
      </c>
      <c r="L155" s="43"/>
      <c r="M155" s="224" t="s">
        <v>1</v>
      </c>
      <c r="N155" s="225" t="s">
        <v>41</v>
      </c>
      <c r="O155" s="90"/>
      <c r="P155" s="226">
        <f>O155*H155</f>
        <v>0</v>
      </c>
      <c r="Q155" s="226">
        <v>0</v>
      </c>
      <c r="R155" s="226">
        <f>Q155*H155</f>
        <v>0</v>
      </c>
      <c r="S155" s="226">
        <v>0.043999999999999997</v>
      </c>
      <c r="T155" s="227">
        <f>S155*H155</f>
        <v>0.012495999999999998</v>
      </c>
      <c r="U155" s="37"/>
      <c r="V155" s="37"/>
      <c r="W155" s="37"/>
      <c r="X155" s="37"/>
      <c r="Y155" s="37"/>
      <c r="Z155" s="37"/>
      <c r="AA155" s="37"/>
      <c r="AB155" s="37"/>
      <c r="AC155" s="37"/>
      <c r="AD155" s="37"/>
      <c r="AE155" s="37"/>
      <c r="AR155" s="228" t="s">
        <v>144</v>
      </c>
      <c r="AT155" s="228" t="s">
        <v>139</v>
      </c>
      <c r="AU155" s="228" t="s">
        <v>86</v>
      </c>
      <c r="AY155" s="16" t="s">
        <v>136</v>
      </c>
      <c r="BE155" s="229">
        <f>IF(N155="základní",J155,0)</f>
        <v>0</v>
      </c>
      <c r="BF155" s="229">
        <f>IF(N155="snížená",J155,0)</f>
        <v>0</v>
      </c>
      <c r="BG155" s="229">
        <f>IF(N155="zákl. přenesená",J155,0)</f>
        <v>0</v>
      </c>
      <c r="BH155" s="229">
        <f>IF(N155="sníž. přenesená",J155,0)</f>
        <v>0</v>
      </c>
      <c r="BI155" s="229">
        <f>IF(N155="nulová",J155,0)</f>
        <v>0</v>
      </c>
      <c r="BJ155" s="16" t="s">
        <v>84</v>
      </c>
      <c r="BK155" s="229">
        <f>ROUND(I155*H155,2)</f>
        <v>0</v>
      </c>
      <c r="BL155" s="16" t="s">
        <v>144</v>
      </c>
      <c r="BM155" s="228" t="s">
        <v>194</v>
      </c>
    </row>
    <row r="156" s="2" customFormat="1" ht="16.5" customHeight="1">
      <c r="A156" s="37"/>
      <c r="B156" s="38"/>
      <c r="C156" s="217" t="s">
        <v>8</v>
      </c>
      <c r="D156" s="217" t="s">
        <v>139</v>
      </c>
      <c r="E156" s="218" t="s">
        <v>195</v>
      </c>
      <c r="F156" s="219" t="s">
        <v>196</v>
      </c>
      <c r="G156" s="220" t="s">
        <v>150</v>
      </c>
      <c r="H156" s="221">
        <v>2.835</v>
      </c>
      <c r="I156" s="222"/>
      <c r="J156" s="223">
        <f>ROUND(I156*H156,2)</f>
        <v>0</v>
      </c>
      <c r="K156" s="219" t="s">
        <v>143</v>
      </c>
      <c r="L156" s="43"/>
      <c r="M156" s="224" t="s">
        <v>1</v>
      </c>
      <c r="N156" s="225" t="s">
        <v>41</v>
      </c>
      <c r="O156" s="90"/>
      <c r="P156" s="226">
        <f>O156*H156</f>
        <v>0</v>
      </c>
      <c r="Q156" s="226">
        <v>0</v>
      </c>
      <c r="R156" s="226">
        <f>Q156*H156</f>
        <v>0</v>
      </c>
      <c r="S156" s="226">
        <v>0.035000000000000003</v>
      </c>
      <c r="T156" s="227">
        <f>S156*H156</f>
        <v>0.099225000000000008</v>
      </c>
      <c r="U156" s="37"/>
      <c r="V156" s="37"/>
      <c r="W156" s="37"/>
      <c r="X156" s="37"/>
      <c r="Y156" s="37"/>
      <c r="Z156" s="37"/>
      <c r="AA156" s="37"/>
      <c r="AB156" s="37"/>
      <c r="AC156" s="37"/>
      <c r="AD156" s="37"/>
      <c r="AE156" s="37"/>
      <c r="AR156" s="228" t="s">
        <v>144</v>
      </c>
      <c r="AT156" s="228" t="s">
        <v>139</v>
      </c>
      <c r="AU156" s="228" t="s">
        <v>86</v>
      </c>
      <c r="AY156" s="16" t="s">
        <v>136</v>
      </c>
      <c r="BE156" s="229">
        <f>IF(N156="základní",J156,0)</f>
        <v>0</v>
      </c>
      <c r="BF156" s="229">
        <f>IF(N156="snížená",J156,0)</f>
        <v>0</v>
      </c>
      <c r="BG156" s="229">
        <f>IF(N156="zákl. přenesená",J156,0)</f>
        <v>0</v>
      </c>
      <c r="BH156" s="229">
        <f>IF(N156="sníž. přenesená",J156,0)</f>
        <v>0</v>
      </c>
      <c r="BI156" s="229">
        <f>IF(N156="nulová",J156,0)</f>
        <v>0</v>
      </c>
      <c r="BJ156" s="16" t="s">
        <v>84</v>
      </c>
      <c r="BK156" s="229">
        <f>ROUND(I156*H156,2)</f>
        <v>0</v>
      </c>
      <c r="BL156" s="16" t="s">
        <v>144</v>
      </c>
      <c r="BM156" s="228" t="s">
        <v>197</v>
      </c>
    </row>
    <row r="157" s="2" customFormat="1">
      <c r="A157" s="37"/>
      <c r="B157" s="38"/>
      <c r="C157" s="39"/>
      <c r="D157" s="230" t="s">
        <v>159</v>
      </c>
      <c r="E157" s="39"/>
      <c r="F157" s="231" t="s">
        <v>198</v>
      </c>
      <c r="G157" s="39"/>
      <c r="H157" s="39"/>
      <c r="I157" s="232"/>
      <c r="J157" s="39"/>
      <c r="K157" s="39"/>
      <c r="L157" s="43"/>
      <c r="M157" s="233"/>
      <c r="N157" s="234"/>
      <c r="O157" s="90"/>
      <c r="P157" s="90"/>
      <c r="Q157" s="90"/>
      <c r="R157" s="90"/>
      <c r="S157" s="90"/>
      <c r="T157" s="91"/>
      <c r="U157" s="37"/>
      <c r="V157" s="37"/>
      <c r="W157" s="37"/>
      <c r="X157" s="37"/>
      <c r="Y157" s="37"/>
      <c r="Z157" s="37"/>
      <c r="AA157" s="37"/>
      <c r="AB157" s="37"/>
      <c r="AC157" s="37"/>
      <c r="AD157" s="37"/>
      <c r="AE157" s="37"/>
      <c r="AT157" s="16" t="s">
        <v>159</v>
      </c>
      <c r="AU157" s="16" t="s">
        <v>86</v>
      </c>
    </row>
    <row r="158" s="13" customFormat="1">
      <c r="A158" s="13"/>
      <c r="B158" s="235"/>
      <c r="C158" s="236"/>
      <c r="D158" s="230" t="s">
        <v>161</v>
      </c>
      <c r="E158" s="237" t="s">
        <v>1</v>
      </c>
      <c r="F158" s="238" t="s">
        <v>199</v>
      </c>
      <c r="G158" s="236"/>
      <c r="H158" s="239">
        <v>2.835</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161</v>
      </c>
      <c r="AU158" s="245" t="s">
        <v>86</v>
      </c>
      <c r="AV158" s="13" t="s">
        <v>86</v>
      </c>
      <c r="AW158" s="13" t="s">
        <v>32</v>
      </c>
      <c r="AX158" s="13" t="s">
        <v>76</v>
      </c>
      <c r="AY158" s="245" t="s">
        <v>136</v>
      </c>
    </row>
    <row r="159" s="14" customFormat="1">
      <c r="A159" s="14"/>
      <c r="B159" s="246"/>
      <c r="C159" s="247"/>
      <c r="D159" s="230" t="s">
        <v>161</v>
      </c>
      <c r="E159" s="248" t="s">
        <v>1</v>
      </c>
      <c r="F159" s="249" t="s">
        <v>163</v>
      </c>
      <c r="G159" s="247"/>
      <c r="H159" s="250">
        <v>2.835</v>
      </c>
      <c r="I159" s="251"/>
      <c r="J159" s="247"/>
      <c r="K159" s="247"/>
      <c r="L159" s="252"/>
      <c r="M159" s="253"/>
      <c r="N159" s="254"/>
      <c r="O159" s="254"/>
      <c r="P159" s="254"/>
      <c r="Q159" s="254"/>
      <c r="R159" s="254"/>
      <c r="S159" s="254"/>
      <c r="T159" s="255"/>
      <c r="U159" s="14"/>
      <c r="V159" s="14"/>
      <c r="W159" s="14"/>
      <c r="X159" s="14"/>
      <c r="Y159" s="14"/>
      <c r="Z159" s="14"/>
      <c r="AA159" s="14"/>
      <c r="AB159" s="14"/>
      <c r="AC159" s="14"/>
      <c r="AD159" s="14"/>
      <c r="AE159" s="14"/>
      <c r="AT159" s="256" t="s">
        <v>161</v>
      </c>
      <c r="AU159" s="256" t="s">
        <v>86</v>
      </c>
      <c r="AV159" s="14" t="s">
        <v>144</v>
      </c>
      <c r="AW159" s="14" t="s">
        <v>32</v>
      </c>
      <c r="AX159" s="14" t="s">
        <v>84</v>
      </c>
      <c r="AY159" s="256" t="s">
        <v>136</v>
      </c>
    </row>
    <row r="160" s="2" customFormat="1" ht="16.5" customHeight="1">
      <c r="A160" s="37"/>
      <c r="B160" s="38"/>
      <c r="C160" s="217" t="s">
        <v>200</v>
      </c>
      <c r="D160" s="217" t="s">
        <v>139</v>
      </c>
      <c r="E160" s="218" t="s">
        <v>201</v>
      </c>
      <c r="F160" s="219" t="s">
        <v>202</v>
      </c>
      <c r="G160" s="220" t="s">
        <v>203</v>
      </c>
      <c r="H160" s="221">
        <v>7.5</v>
      </c>
      <c r="I160" s="222"/>
      <c r="J160" s="223">
        <f>ROUND(I160*H160,2)</f>
        <v>0</v>
      </c>
      <c r="K160" s="219" t="s">
        <v>143</v>
      </c>
      <c r="L160" s="43"/>
      <c r="M160" s="224" t="s">
        <v>1</v>
      </c>
      <c r="N160" s="225" t="s">
        <v>41</v>
      </c>
      <c r="O160" s="90"/>
      <c r="P160" s="226">
        <f>O160*H160</f>
        <v>0</v>
      </c>
      <c r="Q160" s="226">
        <v>0</v>
      </c>
      <c r="R160" s="226">
        <f>Q160*H160</f>
        <v>0</v>
      </c>
      <c r="S160" s="226">
        <v>0</v>
      </c>
      <c r="T160" s="227">
        <f>S160*H160</f>
        <v>0</v>
      </c>
      <c r="U160" s="37"/>
      <c r="V160" s="37"/>
      <c r="W160" s="37"/>
      <c r="X160" s="37"/>
      <c r="Y160" s="37"/>
      <c r="Z160" s="37"/>
      <c r="AA160" s="37"/>
      <c r="AB160" s="37"/>
      <c r="AC160" s="37"/>
      <c r="AD160" s="37"/>
      <c r="AE160" s="37"/>
      <c r="AR160" s="228" t="s">
        <v>144</v>
      </c>
      <c r="AT160" s="228" t="s">
        <v>139</v>
      </c>
      <c r="AU160" s="228" t="s">
        <v>86</v>
      </c>
      <c r="AY160" s="16" t="s">
        <v>136</v>
      </c>
      <c r="BE160" s="229">
        <f>IF(N160="základní",J160,0)</f>
        <v>0</v>
      </c>
      <c r="BF160" s="229">
        <f>IF(N160="snížená",J160,0)</f>
        <v>0</v>
      </c>
      <c r="BG160" s="229">
        <f>IF(N160="zákl. přenesená",J160,0)</f>
        <v>0</v>
      </c>
      <c r="BH160" s="229">
        <f>IF(N160="sníž. přenesená",J160,0)</f>
        <v>0</v>
      </c>
      <c r="BI160" s="229">
        <f>IF(N160="nulová",J160,0)</f>
        <v>0</v>
      </c>
      <c r="BJ160" s="16" t="s">
        <v>84</v>
      </c>
      <c r="BK160" s="229">
        <f>ROUND(I160*H160,2)</f>
        <v>0</v>
      </c>
      <c r="BL160" s="16" t="s">
        <v>144</v>
      </c>
      <c r="BM160" s="228" t="s">
        <v>204</v>
      </c>
    </row>
    <row r="161" s="13" customFormat="1">
      <c r="A161" s="13"/>
      <c r="B161" s="235"/>
      <c r="C161" s="236"/>
      <c r="D161" s="230" t="s">
        <v>161</v>
      </c>
      <c r="E161" s="237" t="s">
        <v>1</v>
      </c>
      <c r="F161" s="238" t="s">
        <v>205</v>
      </c>
      <c r="G161" s="236"/>
      <c r="H161" s="239">
        <v>7.5</v>
      </c>
      <c r="I161" s="240"/>
      <c r="J161" s="236"/>
      <c r="K161" s="236"/>
      <c r="L161" s="241"/>
      <c r="M161" s="242"/>
      <c r="N161" s="243"/>
      <c r="O161" s="243"/>
      <c r="P161" s="243"/>
      <c r="Q161" s="243"/>
      <c r="R161" s="243"/>
      <c r="S161" s="243"/>
      <c r="T161" s="244"/>
      <c r="U161" s="13"/>
      <c r="V161" s="13"/>
      <c r="W161" s="13"/>
      <c r="X161" s="13"/>
      <c r="Y161" s="13"/>
      <c r="Z161" s="13"/>
      <c r="AA161" s="13"/>
      <c r="AB161" s="13"/>
      <c r="AC161" s="13"/>
      <c r="AD161" s="13"/>
      <c r="AE161" s="13"/>
      <c r="AT161" s="245" t="s">
        <v>161</v>
      </c>
      <c r="AU161" s="245" t="s">
        <v>86</v>
      </c>
      <c r="AV161" s="13" t="s">
        <v>86</v>
      </c>
      <c r="AW161" s="13" t="s">
        <v>32</v>
      </c>
      <c r="AX161" s="13" t="s">
        <v>76</v>
      </c>
      <c r="AY161" s="245" t="s">
        <v>136</v>
      </c>
    </row>
    <row r="162" s="14" customFormat="1">
      <c r="A162" s="14"/>
      <c r="B162" s="246"/>
      <c r="C162" s="247"/>
      <c r="D162" s="230" t="s">
        <v>161</v>
      </c>
      <c r="E162" s="248" t="s">
        <v>1</v>
      </c>
      <c r="F162" s="249" t="s">
        <v>163</v>
      </c>
      <c r="G162" s="247"/>
      <c r="H162" s="250">
        <v>7.5</v>
      </c>
      <c r="I162" s="251"/>
      <c r="J162" s="247"/>
      <c r="K162" s="247"/>
      <c r="L162" s="252"/>
      <c r="M162" s="253"/>
      <c r="N162" s="254"/>
      <c r="O162" s="254"/>
      <c r="P162" s="254"/>
      <c r="Q162" s="254"/>
      <c r="R162" s="254"/>
      <c r="S162" s="254"/>
      <c r="T162" s="255"/>
      <c r="U162" s="14"/>
      <c r="V162" s="14"/>
      <c r="W162" s="14"/>
      <c r="X162" s="14"/>
      <c r="Y162" s="14"/>
      <c r="Z162" s="14"/>
      <c r="AA162" s="14"/>
      <c r="AB162" s="14"/>
      <c r="AC162" s="14"/>
      <c r="AD162" s="14"/>
      <c r="AE162" s="14"/>
      <c r="AT162" s="256" t="s">
        <v>161</v>
      </c>
      <c r="AU162" s="256" t="s">
        <v>86</v>
      </c>
      <c r="AV162" s="14" t="s">
        <v>144</v>
      </c>
      <c r="AW162" s="14" t="s">
        <v>32</v>
      </c>
      <c r="AX162" s="14" t="s">
        <v>84</v>
      </c>
      <c r="AY162" s="256" t="s">
        <v>136</v>
      </c>
    </row>
    <row r="163" s="2" customFormat="1" ht="21.75" customHeight="1">
      <c r="A163" s="37"/>
      <c r="B163" s="38"/>
      <c r="C163" s="217" t="s">
        <v>206</v>
      </c>
      <c r="D163" s="217" t="s">
        <v>139</v>
      </c>
      <c r="E163" s="218" t="s">
        <v>207</v>
      </c>
      <c r="F163" s="219" t="s">
        <v>208</v>
      </c>
      <c r="G163" s="220" t="s">
        <v>150</v>
      </c>
      <c r="H163" s="221">
        <v>149.983</v>
      </c>
      <c r="I163" s="222"/>
      <c r="J163" s="223">
        <f>ROUND(I163*H163,2)</f>
        <v>0</v>
      </c>
      <c r="K163" s="219" t="s">
        <v>143</v>
      </c>
      <c r="L163" s="43"/>
      <c r="M163" s="224" t="s">
        <v>1</v>
      </c>
      <c r="N163" s="225" t="s">
        <v>41</v>
      </c>
      <c r="O163" s="90"/>
      <c r="P163" s="226">
        <f>O163*H163</f>
        <v>0</v>
      </c>
      <c r="Q163" s="226">
        <v>0</v>
      </c>
      <c r="R163" s="226">
        <f>Q163*H163</f>
        <v>0</v>
      </c>
      <c r="S163" s="226">
        <v>0.01</v>
      </c>
      <c r="T163" s="227">
        <f>S163*H163</f>
        <v>1.49983</v>
      </c>
      <c r="U163" s="37"/>
      <c r="V163" s="37"/>
      <c r="W163" s="37"/>
      <c r="X163" s="37"/>
      <c r="Y163" s="37"/>
      <c r="Z163" s="37"/>
      <c r="AA163" s="37"/>
      <c r="AB163" s="37"/>
      <c r="AC163" s="37"/>
      <c r="AD163" s="37"/>
      <c r="AE163" s="37"/>
      <c r="AR163" s="228" t="s">
        <v>144</v>
      </c>
      <c r="AT163" s="228" t="s">
        <v>139</v>
      </c>
      <c r="AU163" s="228" t="s">
        <v>86</v>
      </c>
      <c r="AY163" s="16" t="s">
        <v>136</v>
      </c>
      <c r="BE163" s="229">
        <f>IF(N163="základní",J163,0)</f>
        <v>0</v>
      </c>
      <c r="BF163" s="229">
        <f>IF(N163="snížená",J163,0)</f>
        <v>0</v>
      </c>
      <c r="BG163" s="229">
        <f>IF(N163="zákl. přenesená",J163,0)</f>
        <v>0</v>
      </c>
      <c r="BH163" s="229">
        <f>IF(N163="sníž. přenesená",J163,0)</f>
        <v>0</v>
      </c>
      <c r="BI163" s="229">
        <f>IF(N163="nulová",J163,0)</f>
        <v>0</v>
      </c>
      <c r="BJ163" s="16" t="s">
        <v>84</v>
      </c>
      <c r="BK163" s="229">
        <f>ROUND(I163*H163,2)</f>
        <v>0</v>
      </c>
      <c r="BL163" s="16" t="s">
        <v>144</v>
      </c>
      <c r="BM163" s="228" t="s">
        <v>209</v>
      </c>
    </row>
    <row r="164" s="13" customFormat="1">
      <c r="A164" s="13"/>
      <c r="B164" s="235"/>
      <c r="C164" s="236"/>
      <c r="D164" s="230" t="s">
        <v>161</v>
      </c>
      <c r="E164" s="237" t="s">
        <v>1</v>
      </c>
      <c r="F164" s="238" t="s">
        <v>210</v>
      </c>
      <c r="G164" s="236"/>
      <c r="H164" s="239">
        <v>149.983</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161</v>
      </c>
      <c r="AU164" s="245" t="s">
        <v>86</v>
      </c>
      <c r="AV164" s="13" t="s">
        <v>86</v>
      </c>
      <c r="AW164" s="13" t="s">
        <v>32</v>
      </c>
      <c r="AX164" s="13" t="s">
        <v>76</v>
      </c>
      <c r="AY164" s="245" t="s">
        <v>136</v>
      </c>
    </row>
    <row r="165" s="14" customFormat="1">
      <c r="A165" s="14"/>
      <c r="B165" s="246"/>
      <c r="C165" s="247"/>
      <c r="D165" s="230" t="s">
        <v>161</v>
      </c>
      <c r="E165" s="248" t="s">
        <v>1</v>
      </c>
      <c r="F165" s="249" t="s">
        <v>163</v>
      </c>
      <c r="G165" s="247"/>
      <c r="H165" s="250">
        <v>149.983</v>
      </c>
      <c r="I165" s="251"/>
      <c r="J165" s="247"/>
      <c r="K165" s="247"/>
      <c r="L165" s="252"/>
      <c r="M165" s="253"/>
      <c r="N165" s="254"/>
      <c r="O165" s="254"/>
      <c r="P165" s="254"/>
      <c r="Q165" s="254"/>
      <c r="R165" s="254"/>
      <c r="S165" s="254"/>
      <c r="T165" s="255"/>
      <c r="U165" s="14"/>
      <c r="V165" s="14"/>
      <c r="W165" s="14"/>
      <c r="X165" s="14"/>
      <c r="Y165" s="14"/>
      <c r="Z165" s="14"/>
      <c r="AA165" s="14"/>
      <c r="AB165" s="14"/>
      <c r="AC165" s="14"/>
      <c r="AD165" s="14"/>
      <c r="AE165" s="14"/>
      <c r="AT165" s="256" t="s">
        <v>161</v>
      </c>
      <c r="AU165" s="256" t="s">
        <v>86</v>
      </c>
      <c r="AV165" s="14" t="s">
        <v>144</v>
      </c>
      <c r="AW165" s="14" t="s">
        <v>32</v>
      </c>
      <c r="AX165" s="14" t="s">
        <v>84</v>
      </c>
      <c r="AY165" s="256" t="s">
        <v>136</v>
      </c>
    </row>
    <row r="166" s="12" customFormat="1" ht="20.88" customHeight="1">
      <c r="A166" s="12"/>
      <c r="B166" s="201"/>
      <c r="C166" s="202"/>
      <c r="D166" s="203" t="s">
        <v>75</v>
      </c>
      <c r="E166" s="215" t="s">
        <v>211</v>
      </c>
      <c r="F166" s="215" t="s">
        <v>212</v>
      </c>
      <c r="G166" s="202"/>
      <c r="H166" s="202"/>
      <c r="I166" s="205"/>
      <c r="J166" s="216">
        <f>BK166</f>
        <v>0</v>
      </c>
      <c r="K166" s="202"/>
      <c r="L166" s="207"/>
      <c r="M166" s="208"/>
      <c r="N166" s="209"/>
      <c r="O166" s="209"/>
      <c r="P166" s="210">
        <f>SUM(P167:P174)</f>
        <v>0</v>
      </c>
      <c r="Q166" s="209"/>
      <c r="R166" s="210">
        <f>SUM(R167:R174)</f>
        <v>0</v>
      </c>
      <c r="S166" s="209"/>
      <c r="T166" s="211">
        <f>SUM(T167:T174)</f>
        <v>0</v>
      </c>
      <c r="U166" s="12"/>
      <c r="V166" s="12"/>
      <c r="W166" s="12"/>
      <c r="X166" s="12"/>
      <c r="Y166" s="12"/>
      <c r="Z166" s="12"/>
      <c r="AA166" s="12"/>
      <c r="AB166" s="12"/>
      <c r="AC166" s="12"/>
      <c r="AD166" s="12"/>
      <c r="AE166" s="12"/>
      <c r="AR166" s="212" t="s">
        <v>84</v>
      </c>
      <c r="AT166" s="213" t="s">
        <v>75</v>
      </c>
      <c r="AU166" s="213" t="s">
        <v>86</v>
      </c>
      <c r="AY166" s="212" t="s">
        <v>136</v>
      </c>
      <c r="BK166" s="214">
        <f>SUM(BK167:BK174)</f>
        <v>0</v>
      </c>
    </row>
    <row r="167" s="2" customFormat="1" ht="16.5" customHeight="1">
      <c r="A167" s="37"/>
      <c r="B167" s="38"/>
      <c r="C167" s="217" t="s">
        <v>213</v>
      </c>
      <c r="D167" s="217" t="s">
        <v>139</v>
      </c>
      <c r="E167" s="218" t="s">
        <v>214</v>
      </c>
      <c r="F167" s="219" t="s">
        <v>215</v>
      </c>
      <c r="G167" s="220" t="s">
        <v>142</v>
      </c>
      <c r="H167" s="221">
        <v>1</v>
      </c>
      <c r="I167" s="222"/>
      <c r="J167" s="223">
        <f>ROUND(I167*H167,2)</f>
        <v>0</v>
      </c>
      <c r="K167" s="219" t="s">
        <v>216</v>
      </c>
      <c r="L167" s="43"/>
      <c r="M167" s="224" t="s">
        <v>1</v>
      </c>
      <c r="N167" s="225" t="s">
        <v>41</v>
      </c>
      <c r="O167" s="90"/>
      <c r="P167" s="226">
        <f>O167*H167</f>
        <v>0</v>
      </c>
      <c r="Q167" s="226">
        <v>0</v>
      </c>
      <c r="R167" s="226">
        <f>Q167*H167</f>
        <v>0</v>
      </c>
      <c r="S167" s="226">
        <v>0</v>
      </c>
      <c r="T167" s="227">
        <f>S167*H167</f>
        <v>0</v>
      </c>
      <c r="U167" s="37"/>
      <c r="V167" s="37"/>
      <c r="W167" s="37"/>
      <c r="X167" s="37"/>
      <c r="Y167" s="37"/>
      <c r="Z167" s="37"/>
      <c r="AA167" s="37"/>
      <c r="AB167" s="37"/>
      <c r="AC167" s="37"/>
      <c r="AD167" s="37"/>
      <c r="AE167" s="37"/>
      <c r="AR167" s="228" t="s">
        <v>144</v>
      </c>
      <c r="AT167" s="228" t="s">
        <v>139</v>
      </c>
      <c r="AU167" s="228" t="s">
        <v>137</v>
      </c>
      <c r="AY167" s="16" t="s">
        <v>136</v>
      </c>
      <c r="BE167" s="229">
        <f>IF(N167="základní",J167,0)</f>
        <v>0</v>
      </c>
      <c r="BF167" s="229">
        <f>IF(N167="snížená",J167,0)</f>
        <v>0</v>
      </c>
      <c r="BG167" s="229">
        <f>IF(N167="zákl. přenesená",J167,0)</f>
        <v>0</v>
      </c>
      <c r="BH167" s="229">
        <f>IF(N167="sníž. přenesená",J167,0)</f>
        <v>0</v>
      </c>
      <c r="BI167" s="229">
        <f>IF(N167="nulová",J167,0)</f>
        <v>0</v>
      </c>
      <c r="BJ167" s="16" t="s">
        <v>84</v>
      </c>
      <c r="BK167" s="229">
        <f>ROUND(I167*H167,2)</f>
        <v>0</v>
      </c>
      <c r="BL167" s="16" t="s">
        <v>144</v>
      </c>
      <c r="BM167" s="228" t="s">
        <v>217</v>
      </c>
    </row>
    <row r="168" s="2" customFormat="1">
      <c r="A168" s="37"/>
      <c r="B168" s="38"/>
      <c r="C168" s="39"/>
      <c r="D168" s="230" t="s">
        <v>159</v>
      </c>
      <c r="E168" s="39"/>
      <c r="F168" s="231" t="s">
        <v>218</v>
      </c>
      <c r="G168" s="39"/>
      <c r="H168" s="39"/>
      <c r="I168" s="232"/>
      <c r="J168" s="39"/>
      <c r="K168" s="39"/>
      <c r="L168" s="43"/>
      <c r="M168" s="233"/>
      <c r="N168" s="234"/>
      <c r="O168" s="90"/>
      <c r="P168" s="90"/>
      <c r="Q168" s="90"/>
      <c r="R168" s="90"/>
      <c r="S168" s="90"/>
      <c r="T168" s="91"/>
      <c r="U168" s="37"/>
      <c r="V168" s="37"/>
      <c r="W168" s="37"/>
      <c r="X168" s="37"/>
      <c r="Y168" s="37"/>
      <c r="Z168" s="37"/>
      <c r="AA168" s="37"/>
      <c r="AB168" s="37"/>
      <c r="AC168" s="37"/>
      <c r="AD168" s="37"/>
      <c r="AE168" s="37"/>
      <c r="AT168" s="16" t="s">
        <v>159</v>
      </c>
      <c r="AU168" s="16" t="s">
        <v>137</v>
      </c>
    </row>
    <row r="169" s="2" customFormat="1" ht="16.5" customHeight="1">
      <c r="A169" s="37"/>
      <c r="B169" s="38"/>
      <c r="C169" s="217" t="s">
        <v>219</v>
      </c>
      <c r="D169" s="217" t="s">
        <v>139</v>
      </c>
      <c r="E169" s="218" t="s">
        <v>220</v>
      </c>
      <c r="F169" s="219" t="s">
        <v>221</v>
      </c>
      <c r="G169" s="220" t="s">
        <v>142</v>
      </c>
      <c r="H169" s="221">
        <v>1</v>
      </c>
      <c r="I169" s="222"/>
      <c r="J169" s="223">
        <f>ROUND(I169*H169,2)</f>
        <v>0</v>
      </c>
      <c r="K169" s="219" t="s">
        <v>216</v>
      </c>
      <c r="L169" s="43"/>
      <c r="M169" s="224" t="s">
        <v>1</v>
      </c>
      <c r="N169" s="225" t="s">
        <v>41</v>
      </c>
      <c r="O169" s="90"/>
      <c r="P169" s="226">
        <f>O169*H169</f>
        <v>0</v>
      </c>
      <c r="Q169" s="226">
        <v>0</v>
      </c>
      <c r="R169" s="226">
        <f>Q169*H169</f>
        <v>0</v>
      </c>
      <c r="S169" s="226">
        <v>0</v>
      </c>
      <c r="T169" s="227">
        <f>S169*H169</f>
        <v>0</v>
      </c>
      <c r="U169" s="37"/>
      <c r="V169" s="37"/>
      <c r="W169" s="37"/>
      <c r="X169" s="37"/>
      <c r="Y169" s="37"/>
      <c r="Z169" s="37"/>
      <c r="AA169" s="37"/>
      <c r="AB169" s="37"/>
      <c r="AC169" s="37"/>
      <c r="AD169" s="37"/>
      <c r="AE169" s="37"/>
      <c r="AR169" s="228" t="s">
        <v>144</v>
      </c>
      <c r="AT169" s="228" t="s">
        <v>139</v>
      </c>
      <c r="AU169" s="228" t="s">
        <v>137</v>
      </c>
      <c r="AY169" s="16" t="s">
        <v>136</v>
      </c>
      <c r="BE169" s="229">
        <f>IF(N169="základní",J169,0)</f>
        <v>0</v>
      </c>
      <c r="BF169" s="229">
        <f>IF(N169="snížená",J169,0)</f>
        <v>0</v>
      </c>
      <c r="BG169" s="229">
        <f>IF(N169="zákl. přenesená",J169,0)</f>
        <v>0</v>
      </c>
      <c r="BH169" s="229">
        <f>IF(N169="sníž. přenesená",J169,0)</f>
        <v>0</v>
      </c>
      <c r="BI169" s="229">
        <f>IF(N169="nulová",J169,0)</f>
        <v>0</v>
      </c>
      <c r="BJ169" s="16" t="s">
        <v>84</v>
      </c>
      <c r="BK169" s="229">
        <f>ROUND(I169*H169,2)</f>
        <v>0</v>
      </c>
      <c r="BL169" s="16" t="s">
        <v>144</v>
      </c>
      <c r="BM169" s="228" t="s">
        <v>222</v>
      </c>
    </row>
    <row r="170" s="2" customFormat="1">
      <c r="A170" s="37"/>
      <c r="B170" s="38"/>
      <c r="C170" s="39"/>
      <c r="D170" s="230" t="s">
        <v>159</v>
      </c>
      <c r="E170" s="39"/>
      <c r="F170" s="231" t="s">
        <v>223</v>
      </c>
      <c r="G170" s="39"/>
      <c r="H170" s="39"/>
      <c r="I170" s="232"/>
      <c r="J170" s="39"/>
      <c r="K170" s="39"/>
      <c r="L170" s="43"/>
      <c r="M170" s="233"/>
      <c r="N170" s="234"/>
      <c r="O170" s="90"/>
      <c r="P170" s="90"/>
      <c r="Q170" s="90"/>
      <c r="R170" s="90"/>
      <c r="S170" s="90"/>
      <c r="T170" s="91"/>
      <c r="U170" s="37"/>
      <c r="V170" s="37"/>
      <c r="W170" s="37"/>
      <c r="X170" s="37"/>
      <c r="Y170" s="37"/>
      <c r="Z170" s="37"/>
      <c r="AA170" s="37"/>
      <c r="AB170" s="37"/>
      <c r="AC170" s="37"/>
      <c r="AD170" s="37"/>
      <c r="AE170" s="37"/>
      <c r="AT170" s="16" t="s">
        <v>159</v>
      </c>
      <c r="AU170" s="16" t="s">
        <v>137</v>
      </c>
    </row>
    <row r="171" s="2" customFormat="1" ht="16.5" customHeight="1">
      <c r="A171" s="37"/>
      <c r="B171" s="38"/>
      <c r="C171" s="217" t="s">
        <v>224</v>
      </c>
      <c r="D171" s="217" t="s">
        <v>139</v>
      </c>
      <c r="E171" s="218" t="s">
        <v>225</v>
      </c>
      <c r="F171" s="219" t="s">
        <v>226</v>
      </c>
      <c r="G171" s="220" t="s">
        <v>150</v>
      </c>
      <c r="H171" s="221">
        <v>25.016999999999999</v>
      </c>
      <c r="I171" s="222"/>
      <c r="J171" s="223">
        <f>ROUND(I171*H171,2)</f>
        <v>0</v>
      </c>
      <c r="K171" s="219" t="s">
        <v>216</v>
      </c>
      <c r="L171" s="43"/>
      <c r="M171" s="224" t="s">
        <v>1</v>
      </c>
      <c r="N171" s="225" t="s">
        <v>41</v>
      </c>
      <c r="O171" s="90"/>
      <c r="P171" s="226">
        <f>O171*H171</f>
        <v>0</v>
      </c>
      <c r="Q171" s="226">
        <v>0</v>
      </c>
      <c r="R171" s="226">
        <f>Q171*H171</f>
        <v>0</v>
      </c>
      <c r="S171" s="226">
        <v>0</v>
      </c>
      <c r="T171" s="227">
        <f>S171*H171</f>
        <v>0</v>
      </c>
      <c r="U171" s="37"/>
      <c r="V171" s="37"/>
      <c r="W171" s="37"/>
      <c r="X171" s="37"/>
      <c r="Y171" s="37"/>
      <c r="Z171" s="37"/>
      <c r="AA171" s="37"/>
      <c r="AB171" s="37"/>
      <c r="AC171" s="37"/>
      <c r="AD171" s="37"/>
      <c r="AE171" s="37"/>
      <c r="AR171" s="228" t="s">
        <v>144</v>
      </c>
      <c r="AT171" s="228" t="s">
        <v>139</v>
      </c>
      <c r="AU171" s="228" t="s">
        <v>137</v>
      </c>
      <c r="AY171" s="16" t="s">
        <v>136</v>
      </c>
      <c r="BE171" s="229">
        <f>IF(N171="základní",J171,0)</f>
        <v>0</v>
      </c>
      <c r="BF171" s="229">
        <f>IF(N171="snížená",J171,0)</f>
        <v>0</v>
      </c>
      <c r="BG171" s="229">
        <f>IF(N171="zákl. přenesená",J171,0)</f>
        <v>0</v>
      </c>
      <c r="BH171" s="229">
        <f>IF(N171="sníž. přenesená",J171,0)</f>
        <v>0</v>
      </c>
      <c r="BI171" s="229">
        <f>IF(N171="nulová",J171,0)</f>
        <v>0</v>
      </c>
      <c r="BJ171" s="16" t="s">
        <v>84</v>
      </c>
      <c r="BK171" s="229">
        <f>ROUND(I171*H171,2)</f>
        <v>0</v>
      </c>
      <c r="BL171" s="16" t="s">
        <v>144</v>
      </c>
      <c r="BM171" s="228" t="s">
        <v>227</v>
      </c>
    </row>
    <row r="172" s="2" customFormat="1">
      <c r="A172" s="37"/>
      <c r="B172" s="38"/>
      <c r="C172" s="39"/>
      <c r="D172" s="230" t="s">
        <v>159</v>
      </c>
      <c r="E172" s="39"/>
      <c r="F172" s="231" t="s">
        <v>223</v>
      </c>
      <c r="G172" s="39"/>
      <c r="H172" s="39"/>
      <c r="I172" s="232"/>
      <c r="J172" s="39"/>
      <c r="K172" s="39"/>
      <c r="L172" s="43"/>
      <c r="M172" s="233"/>
      <c r="N172" s="234"/>
      <c r="O172" s="90"/>
      <c r="P172" s="90"/>
      <c r="Q172" s="90"/>
      <c r="R172" s="90"/>
      <c r="S172" s="90"/>
      <c r="T172" s="91"/>
      <c r="U172" s="37"/>
      <c r="V172" s="37"/>
      <c r="W172" s="37"/>
      <c r="X172" s="37"/>
      <c r="Y172" s="37"/>
      <c r="Z172" s="37"/>
      <c r="AA172" s="37"/>
      <c r="AB172" s="37"/>
      <c r="AC172" s="37"/>
      <c r="AD172" s="37"/>
      <c r="AE172" s="37"/>
      <c r="AT172" s="16" t="s">
        <v>159</v>
      </c>
      <c r="AU172" s="16" t="s">
        <v>137</v>
      </c>
    </row>
    <row r="173" s="2" customFormat="1" ht="16.5" customHeight="1">
      <c r="A173" s="37"/>
      <c r="B173" s="38"/>
      <c r="C173" s="217" t="s">
        <v>228</v>
      </c>
      <c r="D173" s="217" t="s">
        <v>139</v>
      </c>
      <c r="E173" s="218" t="s">
        <v>229</v>
      </c>
      <c r="F173" s="219" t="s">
        <v>230</v>
      </c>
      <c r="G173" s="220" t="s">
        <v>142</v>
      </c>
      <c r="H173" s="221">
        <v>1</v>
      </c>
      <c r="I173" s="222"/>
      <c r="J173" s="223">
        <f>ROUND(I173*H173,2)</f>
        <v>0</v>
      </c>
      <c r="K173" s="219" t="s">
        <v>216</v>
      </c>
      <c r="L173" s="43"/>
      <c r="M173" s="224" t="s">
        <v>1</v>
      </c>
      <c r="N173" s="225" t="s">
        <v>41</v>
      </c>
      <c r="O173" s="90"/>
      <c r="P173" s="226">
        <f>O173*H173</f>
        <v>0</v>
      </c>
      <c r="Q173" s="226">
        <v>0</v>
      </c>
      <c r="R173" s="226">
        <f>Q173*H173</f>
        <v>0</v>
      </c>
      <c r="S173" s="226">
        <v>0</v>
      </c>
      <c r="T173" s="227">
        <f>S173*H173</f>
        <v>0</v>
      </c>
      <c r="U173" s="37"/>
      <c r="V173" s="37"/>
      <c r="W173" s="37"/>
      <c r="X173" s="37"/>
      <c r="Y173" s="37"/>
      <c r="Z173" s="37"/>
      <c r="AA173" s="37"/>
      <c r="AB173" s="37"/>
      <c r="AC173" s="37"/>
      <c r="AD173" s="37"/>
      <c r="AE173" s="37"/>
      <c r="AR173" s="228" t="s">
        <v>144</v>
      </c>
      <c r="AT173" s="228" t="s">
        <v>139</v>
      </c>
      <c r="AU173" s="228" t="s">
        <v>137</v>
      </c>
      <c r="AY173" s="16" t="s">
        <v>136</v>
      </c>
      <c r="BE173" s="229">
        <f>IF(N173="základní",J173,0)</f>
        <v>0</v>
      </c>
      <c r="BF173" s="229">
        <f>IF(N173="snížená",J173,0)</f>
        <v>0</v>
      </c>
      <c r="BG173" s="229">
        <f>IF(N173="zákl. přenesená",J173,0)</f>
        <v>0</v>
      </c>
      <c r="BH173" s="229">
        <f>IF(N173="sníž. přenesená",J173,0)</f>
        <v>0</v>
      </c>
      <c r="BI173" s="229">
        <f>IF(N173="nulová",J173,0)</f>
        <v>0</v>
      </c>
      <c r="BJ173" s="16" t="s">
        <v>84</v>
      </c>
      <c r="BK173" s="229">
        <f>ROUND(I173*H173,2)</f>
        <v>0</v>
      </c>
      <c r="BL173" s="16" t="s">
        <v>144</v>
      </c>
      <c r="BM173" s="228" t="s">
        <v>231</v>
      </c>
    </row>
    <row r="174" s="2" customFormat="1">
      <c r="A174" s="37"/>
      <c r="B174" s="38"/>
      <c r="C174" s="39"/>
      <c r="D174" s="230" t="s">
        <v>159</v>
      </c>
      <c r="E174" s="39"/>
      <c r="F174" s="231" t="s">
        <v>223</v>
      </c>
      <c r="G174" s="39"/>
      <c r="H174" s="39"/>
      <c r="I174" s="232"/>
      <c r="J174" s="39"/>
      <c r="K174" s="39"/>
      <c r="L174" s="43"/>
      <c r="M174" s="233"/>
      <c r="N174" s="234"/>
      <c r="O174" s="90"/>
      <c r="P174" s="90"/>
      <c r="Q174" s="90"/>
      <c r="R174" s="90"/>
      <c r="S174" s="90"/>
      <c r="T174" s="91"/>
      <c r="U174" s="37"/>
      <c r="V174" s="37"/>
      <c r="W174" s="37"/>
      <c r="X174" s="37"/>
      <c r="Y174" s="37"/>
      <c r="Z174" s="37"/>
      <c r="AA174" s="37"/>
      <c r="AB174" s="37"/>
      <c r="AC174" s="37"/>
      <c r="AD174" s="37"/>
      <c r="AE174" s="37"/>
      <c r="AT174" s="16" t="s">
        <v>159</v>
      </c>
      <c r="AU174" s="16" t="s">
        <v>137</v>
      </c>
    </row>
    <row r="175" s="12" customFormat="1" ht="22.8" customHeight="1">
      <c r="A175" s="12"/>
      <c r="B175" s="201"/>
      <c r="C175" s="202"/>
      <c r="D175" s="203" t="s">
        <v>75</v>
      </c>
      <c r="E175" s="215" t="s">
        <v>232</v>
      </c>
      <c r="F175" s="215" t="s">
        <v>233</v>
      </c>
      <c r="G175" s="202"/>
      <c r="H175" s="202"/>
      <c r="I175" s="205"/>
      <c r="J175" s="216">
        <f>BK175</f>
        <v>0</v>
      </c>
      <c r="K175" s="202"/>
      <c r="L175" s="207"/>
      <c r="M175" s="208"/>
      <c r="N175" s="209"/>
      <c r="O175" s="209"/>
      <c r="P175" s="210">
        <f>SUM(P176:P182)</f>
        <v>0</v>
      </c>
      <c r="Q175" s="209"/>
      <c r="R175" s="210">
        <f>SUM(R176:R182)</f>
        <v>0</v>
      </c>
      <c r="S175" s="209"/>
      <c r="T175" s="211">
        <f>SUM(T176:T182)</f>
        <v>0</v>
      </c>
      <c r="U175" s="12"/>
      <c r="V175" s="12"/>
      <c r="W175" s="12"/>
      <c r="X175" s="12"/>
      <c r="Y175" s="12"/>
      <c r="Z175" s="12"/>
      <c r="AA175" s="12"/>
      <c r="AB175" s="12"/>
      <c r="AC175" s="12"/>
      <c r="AD175" s="12"/>
      <c r="AE175" s="12"/>
      <c r="AR175" s="212" t="s">
        <v>84</v>
      </c>
      <c r="AT175" s="213" t="s">
        <v>75</v>
      </c>
      <c r="AU175" s="213" t="s">
        <v>84</v>
      </c>
      <c r="AY175" s="212" t="s">
        <v>136</v>
      </c>
      <c r="BK175" s="214">
        <f>SUM(BK176:BK182)</f>
        <v>0</v>
      </c>
    </row>
    <row r="176" s="2" customFormat="1" ht="16.5" customHeight="1">
      <c r="A176" s="37"/>
      <c r="B176" s="38"/>
      <c r="C176" s="217" t="s">
        <v>234</v>
      </c>
      <c r="D176" s="217" t="s">
        <v>139</v>
      </c>
      <c r="E176" s="218" t="s">
        <v>235</v>
      </c>
      <c r="F176" s="219" t="s">
        <v>236</v>
      </c>
      <c r="G176" s="220" t="s">
        <v>174</v>
      </c>
      <c r="H176" s="221">
        <v>3.0019999999999998</v>
      </c>
      <c r="I176" s="222"/>
      <c r="J176" s="223">
        <f>ROUND(I176*H176,2)</f>
        <v>0</v>
      </c>
      <c r="K176" s="219" t="s">
        <v>143</v>
      </c>
      <c r="L176" s="43"/>
      <c r="M176" s="224" t="s">
        <v>1</v>
      </c>
      <c r="N176" s="225" t="s">
        <v>41</v>
      </c>
      <c r="O176" s="90"/>
      <c r="P176" s="226">
        <f>O176*H176</f>
        <v>0</v>
      </c>
      <c r="Q176" s="226">
        <v>0</v>
      </c>
      <c r="R176" s="226">
        <f>Q176*H176</f>
        <v>0</v>
      </c>
      <c r="S176" s="226">
        <v>0</v>
      </c>
      <c r="T176" s="227">
        <f>S176*H176</f>
        <v>0</v>
      </c>
      <c r="U176" s="37"/>
      <c r="V176" s="37"/>
      <c r="W176" s="37"/>
      <c r="X176" s="37"/>
      <c r="Y176" s="37"/>
      <c r="Z176" s="37"/>
      <c r="AA176" s="37"/>
      <c r="AB176" s="37"/>
      <c r="AC176" s="37"/>
      <c r="AD176" s="37"/>
      <c r="AE176" s="37"/>
      <c r="AR176" s="228" t="s">
        <v>144</v>
      </c>
      <c r="AT176" s="228" t="s">
        <v>139</v>
      </c>
      <c r="AU176" s="228" t="s">
        <v>86</v>
      </c>
      <c r="AY176" s="16" t="s">
        <v>136</v>
      </c>
      <c r="BE176" s="229">
        <f>IF(N176="základní",J176,0)</f>
        <v>0</v>
      </c>
      <c r="BF176" s="229">
        <f>IF(N176="snížená",J176,0)</f>
        <v>0</v>
      </c>
      <c r="BG176" s="229">
        <f>IF(N176="zákl. přenesená",J176,0)</f>
        <v>0</v>
      </c>
      <c r="BH176" s="229">
        <f>IF(N176="sníž. přenesená",J176,0)</f>
        <v>0</v>
      </c>
      <c r="BI176" s="229">
        <f>IF(N176="nulová",J176,0)</f>
        <v>0</v>
      </c>
      <c r="BJ176" s="16" t="s">
        <v>84</v>
      </c>
      <c r="BK176" s="229">
        <f>ROUND(I176*H176,2)</f>
        <v>0</v>
      </c>
      <c r="BL176" s="16" t="s">
        <v>144</v>
      </c>
      <c r="BM176" s="228" t="s">
        <v>237</v>
      </c>
    </row>
    <row r="177" s="2" customFormat="1" ht="16.5" customHeight="1">
      <c r="A177" s="37"/>
      <c r="B177" s="38"/>
      <c r="C177" s="217" t="s">
        <v>238</v>
      </c>
      <c r="D177" s="217" t="s">
        <v>139</v>
      </c>
      <c r="E177" s="218" t="s">
        <v>239</v>
      </c>
      <c r="F177" s="219" t="s">
        <v>240</v>
      </c>
      <c r="G177" s="220" t="s">
        <v>174</v>
      </c>
      <c r="H177" s="221">
        <v>3.0019999999999998</v>
      </c>
      <c r="I177" s="222"/>
      <c r="J177" s="223">
        <f>ROUND(I177*H177,2)</f>
        <v>0</v>
      </c>
      <c r="K177" s="219" t="s">
        <v>216</v>
      </c>
      <c r="L177" s="43"/>
      <c r="M177" s="224" t="s">
        <v>1</v>
      </c>
      <c r="N177" s="225" t="s">
        <v>41</v>
      </c>
      <c r="O177" s="90"/>
      <c r="P177" s="226">
        <f>O177*H177</f>
        <v>0</v>
      </c>
      <c r="Q177" s="226">
        <v>0</v>
      </c>
      <c r="R177" s="226">
        <f>Q177*H177</f>
        <v>0</v>
      </c>
      <c r="S177" s="226">
        <v>0</v>
      </c>
      <c r="T177" s="227">
        <f>S177*H177</f>
        <v>0</v>
      </c>
      <c r="U177" s="37"/>
      <c r="V177" s="37"/>
      <c r="W177" s="37"/>
      <c r="X177" s="37"/>
      <c r="Y177" s="37"/>
      <c r="Z177" s="37"/>
      <c r="AA177" s="37"/>
      <c r="AB177" s="37"/>
      <c r="AC177" s="37"/>
      <c r="AD177" s="37"/>
      <c r="AE177" s="37"/>
      <c r="AR177" s="228" t="s">
        <v>144</v>
      </c>
      <c r="AT177" s="228" t="s">
        <v>139</v>
      </c>
      <c r="AU177" s="228" t="s">
        <v>86</v>
      </c>
      <c r="AY177" s="16" t="s">
        <v>136</v>
      </c>
      <c r="BE177" s="229">
        <f>IF(N177="základní",J177,0)</f>
        <v>0</v>
      </c>
      <c r="BF177" s="229">
        <f>IF(N177="snížená",J177,0)</f>
        <v>0</v>
      </c>
      <c r="BG177" s="229">
        <f>IF(N177="zákl. přenesená",J177,0)</f>
        <v>0</v>
      </c>
      <c r="BH177" s="229">
        <f>IF(N177="sníž. přenesená",J177,0)</f>
        <v>0</v>
      </c>
      <c r="BI177" s="229">
        <f>IF(N177="nulová",J177,0)</f>
        <v>0</v>
      </c>
      <c r="BJ177" s="16" t="s">
        <v>84</v>
      </c>
      <c r="BK177" s="229">
        <f>ROUND(I177*H177,2)</f>
        <v>0</v>
      </c>
      <c r="BL177" s="16" t="s">
        <v>144</v>
      </c>
      <c r="BM177" s="228" t="s">
        <v>241</v>
      </c>
    </row>
    <row r="178" s="2" customFormat="1">
      <c r="A178" s="37"/>
      <c r="B178" s="38"/>
      <c r="C178" s="39"/>
      <c r="D178" s="230" t="s">
        <v>159</v>
      </c>
      <c r="E178" s="39"/>
      <c r="F178" s="231" t="s">
        <v>242</v>
      </c>
      <c r="G178" s="39"/>
      <c r="H178" s="39"/>
      <c r="I178" s="232"/>
      <c r="J178" s="39"/>
      <c r="K178" s="39"/>
      <c r="L178" s="43"/>
      <c r="M178" s="233"/>
      <c r="N178" s="234"/>
      <c r="O178" s="90"/>
      <c r="P178" s="90"/>
      <c r="Q178" s="90"/>
      <c r="R178" s="90"/>
      <c r="S178" s="90"/>
      <c r="T178" s="91"/>
      <c r="U178" s="37"/>
      <c r="V178" s="37"/>
      <c r="W178" s="37"/>
      <c r="X178" s="37"/>
      <c r="Y178" s="37"/>
      <c r="Z178" s="37"/>
      <c r="AA178" s="37"/>
      <c r="AB178" s="37"/>
      <c r="AC178" s="37"/>
      <c r="AD178" s="37"/>
      <c r="AE178" s="37"/>
      <c r="AT178" s="16" t="s">
        <v>159</v>
      </c>
      <c r="AU178" s="16" t="s">
        <v>86</v>
      </c>
    </row>
    <row r="179" s="2" customFormat="1" ht="16.5" customHeight="1">
      <c r="A179" s="37"/>
      <c r="B179" s="38"/>
      <c r="C179" s="217" t="s">
        <v>7</v>
      </c>
      <c r="D179" s="217" t="s">
        <v>139</v>
      </c>
      <c r="E179" s="218" t="s">
        <v>243</v>
      </c>
      <c r="F179" s="219" t="s">
        <v>244</v>
      </c>
      <c r="G179" s="220" t="s">
        <v>174</v>
      </c>
      <c r="H179" s="221">
        <v>3.0019999999999998</v>
      </c>
      <c r="I179" s="222"/>
      <c r="J179" s="223">
        <f>ROUND(I179*H179,2)</f>
        <v>0</v>
      </c>
      <c r="K179" s="219" t="s">
        <v>143</v>
      </c>
      <c r="L179" s="43"/>
      <c r="M179" s="224" t="s">
        <v>1</v>
      </c>
      <c r="N179" s="225" t="s">
        <v>41</v>
      </c>
      <c r="O179" s="90"/>
      <c r="P179" s="226">
        <f>O179*H179</f>
        <v>0</v>
      </c>
      <c r="Q179" s="226">
        <v>0</v>
      </c>
      <c r="R179" s="226">
        <f>Q179*H179</f>
        <v>0</v>
      </c>
      <c r="S179" s="226">
        <v>0</v>
      </c>
      <c r="T179" s="227">
        <f>S179*H179</f>
        <v>0</v>
      </c>
      <c r="U179" s="37"/>
      <c r="V179" s="37"/>
      <c r="W179" s="37"/>
      <c r="X179" s="37"/>
      <c r="Y179" s="37"/>
      <c r="Z179" s="37"/>
      <c r="AA179" s="37"/>
      <c r="AB179" s="37"/>
      <c r="AC179" s="37"/>
      <c r="AD179" s="37"/>
      <c r="AE179" s="37"/>
      <c r="AR179" s="228" t="s">
        <v>144</v>
      </c>
      <c r="AT179" s="228" t="s">
        <v>139</v>
      </c>
      <c r="AU179" s="228" t="s">
        <v>86</v>
      </c>
      <c r="AY179" s="16" t="s">
        <v>136</v>
      </c>
      <c r="BE179" s="229">
        <f>IF(N179="základní",J179,0)</f>
        <v>0</v>
      </c>
      <c r="BF179" s="229">
        <f>IF(N179="snížená",J179,0)</f>
        <v>0</v>
      </c>
      <c r="BG179" s="229">
        <f>IF(N179="zákl. přenesená",J179,0)</f>
        <v>0</v>
      </c>
      <c r="BH179" s="229">
        <f>IF(N179="sníž. přenesená",J179,0)</f>
        <v>0</v>
      </c>
      <c r="BI179" s="229">
        <f>IF(N179="nulová",J179,0)</f>
        <v>0</v>
      </c>
      <c r="BJ179" s="16" t="s">
        <v>84</v>
      </c>
      <c r="BK179" s="229">
        <f>ROUND(I179*H179,2)</f>
        <v>0</v>
      </c>
      <c r="BL179" s="16" t="s">
        <v>144</v>
      </c>
      <c r="BM179" s="228" t="s">
        <v>245</v>
      </c>
    </row>
    <row r="180" s="2" customFormat="1" ht="16.5" customHeight="1">
      <c r="A180" s="37"/>
      <c r="B180" s="38"/>
      <c r="C180" s="217" t="s">
        <v>246</v>
      </c>
      <c r="D180" s="217" t="s">
        <v>139</v>
      </c>
      <c r="E180" s="218" t="s">
        <v>247</v>
      </c>
      <c r="F180" s="219" t="s">
        <v>248</v>
      </c>
      <c r="G180" s="220" t="s">
        <v>174</v>
      </c>
      <c r="H180" s="221">
        <v>60.039999999999999</v>
      </c>
      <c r="I180" s="222"/>
      <c r="J180" s="223">
        <f>ROUND(I180*H180,2)</f>
        <v>0</v>
      </c>
      <c r="K180" s="219" t="s">
        <v>143</v>
      </c>
      <c r="L180" s="43"/>
      <c r="M180" s="224" t="s">
        <v>1</v>
      </c>
      <c r="N180" s="225" t="s">
        <v>41</v>
      </c>
      <c r="O180" s="90"/>
      <c r="P180" s="226">
        <f>O180*H180</f>
        <v>0</v>
      </c>
      <c r="Q180" s="226">
        <v>0</v>
      </c>
      <c r="R180" s="226">
        <f>Q180*H180</f>
        <v>0</v>
      </c>
      <c r="S180" s="226">
        <v>0</v>
      </c>
      <c r="T180" s="227">
        <f>S180*H180</f>
        <v>0</v>
      </c>
      <c r="U180" s="37"/>
      <c r="V180" s="37"/>
      <c r="W180" s="37"/>
      <c r="X180" s="37"/>
      <c r="Y180" s="37"/>
      <c r="Z180" s="37"/>
      <c r="AA180" s="37"/>
      <c r="AB180" s="37"/>
      <c r="AC180" s="37"/>
      <c r="AD180" s="37"/>
      <c r="AE180" s="37"/>
      <c r="AR180" s="228" t="s">
        <v>144</v>
      </c>
      <c r="AT180" s="228" t="s">
        <v>139</v>
      </c>
      <c r="AU180" s="228" t="s">
        <v>86</v>
      </c>
      <c r="AY180" s="16" t="s">
        <v>136</v>
      </c>
      <c r="BE180" s="229">
        <f>IF(N180="základní",J180,0)</f>
        <v>0</v>
      </c>
      <c r="BF180" s="229">
        <f>IF(N180="snížená",J180,0)</f>
        <v>0</v>
      </c>
      <c r="BG180" s="229">
        <f>IF(N180="zákl. přenesená",J180,0)</f>
        <v>0</v>
      </c>
      <c r="BH180" s="229">
        <f>IF(N180="sníž. přenesená",J180,0)</f>
        <v>0</v>
      </c>
      <c r="BI180" s="229">
        <f>IF(N180="nulová",J180,0)</f>
        <v>0</v>
      </c>
      <c r="BJ180" s="16" t="s">
        <v>84</v>
      </c>
      <c r="BK180" s="229">
        <f>ROUND(I180*H180,2)</f>
        <v>0</v>
      </c>
      <c r="BL180" s="16" t="s">
        <v>144</v>
      </c>
      <c r="BM180" s="228" t="s">
        <v>249</v>
      </c>
    </row>
    <row r="181" s="13" customFormat="1">
      <c r="A181" s="13"/>
      <c r="B181" s="235"/>
      <c r="C181" s="236"/>
      <c r="D181" s="230" t="s">
        <v>161</v>
      </c>
      <c r="E181" s="236"/>
      <c r="F181" s="238" t="s">
        <v>250</v>
      </c>
      <c r="G181" s="236"/>
      <c r="H181" s="239">
        <v>60.039999999999999</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161</v>
      </c>
      <c r="AU181" s="245" t="s">
        <v>86</v>
      </c>
      <c r="AV181" s="13" t="s">
        <v>86</v>
      </c>
      <c r="AW181" s="13" t="s">
        <v>4</v>
      </c>
      <c r="AX181" s="13" t="s">
        <v>84</v>
      </c>
      <c r="AY181" s="245" t="s">
        <v>136</v>
      </c>
    </row>
    <row r="182" s="2" customFormat="1" ht="16.5" customHeight="1">
      <c r="A182" s="37"/>
      <c r="B182" s="38"/>
      <c r="C182" s="217" t="s">
        <v>251</v>
      </c>
      <c r="D182" s="217" t="s">
        <v>139</v>
      </c>
      <c r="E182" s="218" t="s">
        <v>252</v>
      </c>
      <c r="F182" s="219" t="s">
        <v>253</v>
      </c>
      <c r="G182" s="220" t="s">
        <v>174</v>
      </c>
      <c r="H182" s="221">
        <v>3.0019999999999998</v>
      </c>
      <c r="I182" s="222"/>
      <c r="J182" s="223">
        <f>ROUND(I182*H182,2)</f>
        <v>0</v>
      </c>
      <c r="K182" s="219" t="s">
        <v>143</v>
      </c>
      <c r="L182" s="43"/>
      <c r="M182" s="224" t="s">
        <v>1</v>
      </c>
      <c r="N182" s="225" t="s">
        <v>41</v>
      </c>
      <c r="O182" s="90"/>
      <c r="P182" s="226">
        <f>O182*H182</f>
        <v>0</v>
      </c>
      <c r="Q182" s="226">
        <v>0</v>
      </c>
      <c r="R182" s="226">
        <f>Q182*H182</f>
        <v>0</v>
      </c>
      <c r="S182" s="226">
        <v>0</v>
      </c>
      <c r="T182" s="227">
        <f>S182*H182</f>
        <v>0</v>
      </c>
      <c r="U182" s="37"/>
      <c r="V182" s="37"/>
      <c r="W182" s="37"/>
      <c r="X182" s="37"/>
      <c r="Y182" s="37"/>
      <c r="Z182" s="37"/>
      <c r="AA182" s="37"/>
      <c r="AB182" s="37"/>
      <c r="AC182" s="37"/>
      <c r="AD182" s="37"/>
      <c r="AE182" s="37"/>
      <c r="AR182" s="228" t="s">
        <v>144</v>
      </c>
      <c r="AT182" s="228" t="s">
        <v>139</v>
      </c>
      <c r="AU182" s="228" t="s">
        <v>86</v>
      </c>
      <c r="AY182" s="16" t="s">
        <v>136</v>
      </c>
      <c r="BE182" s="229">
        <f>IF(N182="základní",J182,0)</f>
        <v>0</v>
      </c>
      <c r="BF182" s="229">
        <f>IF(N182="snížená",J182,0)</f>
        <v>0</v>
      </c>
      <c r="BG182" s="229">
        <f>IF(N182="zákl. přenesená",J182,0)</f>
        <v>0</v>
      </c>
      <c r="BH182" s="229">
        <f>IF(N182="sníž. přenesená",J182,0)</f>
        <v>0</v>
      </c>
      <c r="BI182" s="229">
        <f>IF(N182="nulová",J182,0)</f>
        <v>0</v>
      </c>
      <c r="BJ182" s="16" t="s">
        <v>84</v>
      </c>
      <c r="BK182" s="229">
        <f>ROUND(I182*H182,2)</f>
        <v>0</v>
      </c>
      <c r="BL182" s="16" t="s">
        <v>144</v>
      </c>
      <c r="BM182" s="228" t="s">
        <v>254</v>
      </c>
    </row>
    <row r="183" s="12" customFormat="1" ht="22.8" customHeight="1">
      <c r="A183" s="12"/>
      <c r="B183" s="201"/>
      <c r="C183" s="202"/>
      <c r="D183" s="203" t="s">
        <v>75</v>
      </c>
      <c r="E183" s="215" t="s">
        <v>255</v>
      </c>
      <c r="F183" s="215" t="s">
        <v>256</v>
      </c>
      <c r="G183" s="202"/>
      <c r="H183" s="202"/>
      <c r="I183" s="205"/>
      <c r="J183" s="216">
        <f>BK183</f>
        <v>0</v>
      </c>
      <c r="K183" s="202"/>
      <c r="L183" s="207"/>
      <c r="M183" s="208"/>
      <c r="N183" s="209"/>
      <c r="O183" s="209"/>
      <c r="P183" s="210">
        <f>P184</f>
        <v>0</v>
      </c>
      <c r="Q183" s="209"/>
      <c r="R183" s="210">
        <f>R184</f>
        <v>0</v>
      </c>
      <c r="S183" s="209"/>
      <c r="T183" s="211">
        <f>T184</f>
        <v>0</v>
      </c>
      <c r="U183" s="12"/>
      <c r="V183" s="12"/>
      <c r="W183" s="12"/>
      <c r="X183" s="12"/>
      <c r="Y183" s="12"/>
      <c r="Z183" s="12"/>
      <c r="AA183" s="12"/>
      <c r="AB183" s="12"/>
      <c r="AC183" s="12"/>
      <c r="AD183" s="12"/>
      <c r="AE183" s="12"/>
      <c r="AR183" s="212" t="s">
        <v>84</v>
      </c>
      <c r="AT183" s="213" t="s">
        <v>75</v>
      </c>
      <c r="AU183" s="213" t="s">
        <v>84</v>
      </c>
      <c r="AY183" s="212" t="s">
        <v>136</v>
      </c>
      <c r="BK183" s="214">
        <f>BK184</f>
        <v>0</v>
      </c>
    </row>
    <row r="184" s="2" customFormat="1" ht="16.5" customHeight="1">
      <c r="A184" s="37"/>
      <c r="B184" s="38"/>
      <c r="C184" s="217" t="s">
        <v>257</v>
      </c>
      <c r="D184" s="217" t="s">
        <v>139</v>
      </c>
      <c r="E184" s="218" t="s">
        <v>258</v>
      </c>
      <c r="F184" s="219" t="s">
        <v>259</v>
      </c>
      <c r="G184" s="220" t="s">
        <v>174</v>
      </c>
      <c r="H184" s="221">
        <v>3.9409999999999998</v>
      </c>
      <c r="I184" s="222"/>
      <c r="J184" s="223">
        <f>ROUND(I184*H184,2)</f>
        <v>0</v>
      </c>
      <c r="K184" s="219" t="s">
        <v>143</v>
      </c>
      <c r="L184" s="43"/>
      <c r="M184" s="224" t="s">
        <v>1</v>
      </c>
      <c r="N184" s="225" t="s">
        <v>41</v>
      </c>
      <c r="O184" s="90"/>
      <c r="P184" s="226">
        <f>O184*H184</f>
        <v>0</v>
      </c>
      <c r="Q184" s="226">
        <v>0</v>
      </c>
      <c r="R184" s="226">
        <f>Q184*H184</f>
        <v>0</v>
      </c>
      <c r="S184" s="226">
        <v>0</v>
      </c>
      <c r="T184" s="227">
        <f>S184*H184</f>
        <v>0</v>
      </c>
      <c r="U184" s="37"/>
      <c r="V184" s="37"/>
      <c r="W184" s="37"/>
      <c r="X184" s="37"/>
      <c r="Y184" s="37"/>
      <c r="Z184" s="37"/>
      <c r="AA184" s="37"/>
      <c r="AB184" s="37"/>
      <c r="AC184" s="37"/>
      <c r="AD184" s="37"/>
      <c r="AE184" s="37"/>
      <c r="AR184" s="228" t="s">
        <v>144</v>
      </c>
      <c r="AT184" s="228" t="s">
        <v>139</v>
      </c>
      <c r="AU184" s="228" t="s">
        <v>86</v>
      </c>
      <c r="AY184" s="16" t="s">
        <v>136</v>
      </c>
      <c r="BE184" s="229">
        <f>IF(N184="základní",J184,0)</f>
        <v>0</v>
      </c>
      <c r="BF184" s="229">
        <f>IF(N184="snížená",J184,0)</f>
        <v>0</v>
      </c>
      <c r="BG184" s="229">
        <f>IF(N184="zákl. přenesená",J184,0)</f>
        <v>0</v>
      </c>
      <c r="BH184" s="229">
        <f>IF(N184="sníž. přenesená",J184,0)</f>
        <v>0</v>
      </c>
      <c r="BI184" s="229">
        <f>IF(N184="nulová",J184,0)</f>
        <v>0</v>
      </c>
      <c r="BJ184" s="16" t="s">
        <v>84</v>
      </c>
      <c r="BK184" s="229">
        <f>ROUND(I184*H184,2)</f>
        <v>0</v>
      </c>
      <c r="BL184" s="16" t="s">
        <v>144</v>
      </c>
      <c r="BM184" s="228" t="s">
        <v>260</v>
      </c>
    </row>
    <row r="185" s="12" customFormat="1" ht="25.92" customHeight="1">
      <c r="A185" s="12"/>
      <c r="B185" s="201"/>
      <c r="C185" s="202"/>
      <c r="D185" s="203" t="s">
        <v>75</v>
      </c>
      <c r="E185" s="204" t="s">
        <v>261</v>
      </c>
      <c r="F185" s="204" t="s">
        <v>262</v>
      </c>
      <c r="G185" s="202"/>
      <c r="H185" s="202"/>
      <c r="I185" s="205"/>
      <c r="J185" s="206">
        <f>BK185</f>
        <v>0</v>
      </c>
      <c r="K185" s="202"/>
      <c r="L185" s="207"/>
      <c r="M185" s="208"/>
      <c r="N185" s="209"/>
      <c r="O185" s="209"/>
      <c r="P185" s="210">
        <f>P186+P193+P199+P217+P221+P226+P244</f>
        <v>0</v>
      </c>
      <c r="Q185" s="209"/>
      <c r="R185" s="210">
        <f>R186+R193+R199+R217+R221+R226+R244</f>
        <v>1.1706534800000001</v>
      </c>
      <c r="S185" s="209"/>
      <c r="T185" s="211">
        <f>T186+T193+T199+T217+T221+T226+T244</f>
        <v>0.76568194999999994</v>
      </c>
      <c r="U185" s="12"/>
      <c r="V185" s="12"/>
      <c r="W185" s="12"/>
      <c r="X185" s="12"/>
      <c r="Y185" s="12"/>
      <c r="Z185" s="12"/>
      <c r="AA185" s="12"/>
      <c r="AB185" s="12"/>
      <c r="AC185" s="12"/>
      <c r="AD185" s="12"/>
      <c r="AE185" s="12"/>
      <c r="AR185" s="212" t="s">
        <v>86</v>
      </c>
      <c r="AT185" s="213" t="s">
        <v>75</v>
      </c>
      <c r="AU185" s="213" t="s">
        <v>76</v>
      </c>
      <c r="AY185" s="212" t="s">
        <v>136</v>
      </c>
      <c r="BK185" s="214">
        <f>BK186+BK193+BK199+BK217+BK221+BK226+BK244</f>
        <v>0</v>
      </c>
    </row>
    <row r="186" s="12" customFormat="1" ht="22.8" customHeight="1">
      <c r="A186" s="12"/>
      <c r="B186" s="201"/>
      <c r="C186" s="202"/>
      <c r="D186" s="203" t="s">
        <v>75</v>
      </c>
      <c r="E186" s="215" t="s">
        <v>263</v>
      </c>
      <c r="F186" s="215" t="s">
        <v>264</v>
      </c>
      <c r="G186" s="202"/>
      <c r="H186" s="202"/>
      <c r="I186" s="205"/>
      <c r="J186" s="216">
        <f>BK186</f>
        <v>0</v>
      </c>
      <c r="K186" s="202"/>
      <c r="L186" s="207"/>
      <c r="M186" s="208"/>
      <c r="N186" s="209"/>
      <c r="O186" s="209"/>
      <c r="P186" s="210">
        <f>SUM(P187:P192)</f>
        <v>0</v>
      </c>
      <c r="Q186" s="209"/>
      <c r="R186" s="210">
        <f>SUM(R187:R192)</f>
        <v>0.0013409999999999997</v>
      </c>
      <c r="S186" s="209"/>
      <c r="T186" s="211">
        <f>SUM(T187:T192)</f>
        <v>0</v>
      </c>
      <c r="U186" s="12"/>
      <c r="V186" s="12"/>
      <c r="W186" s="12"/>
      <c r="X186" s="12"/>
      <c r="Y186" s="12"/>
      <c r="Z186" s="12"/>
      <c r="AA186" s="12"/>
      <c r="AB186" s="12"/>
      <c r="AC186" s="12"/>
      <c r="AD186" s="12"/>
      <c r="AE186" s="12"/>
      <c r="AR186" s="212" t="s">
        <v>86</v>
      </c>
      <c r="AT186" s="213" t="s">
        <v>75</v>
      </c>
      <c r="AU186" s="213" t="s">
        <v>84</v>
      </c>
      <c r="AY186" s="212" t="s">
        <v>136</v>
      </c>
      <c r="BK186" s="214">
        <f>SUM(BK187:BK192)</f>
        <v>0</v>
      </c>
    </row>
    <row r="187" s="2" customFormat="1" ht="16.5" customHeight="1">
      <c r="A187" s="37"/>
      <c r="B187" s="38"/>
      <c r="C187" s="217" t="s">
        <v>265</v>
      </c>
      <c r="D187" s="217" t="s">
        <v>139</v>
      </c>
      <c r="E187" s="218" t="s">
        <v>266</v>
      </c>
      <c r="F187" s="219" t="s">
        <v>267</v>
      </c>
      <c r="G187" s="220" t="s">
        <v>150</v>
      </c>
      <c r="H187" s="221">
        <v>2.032</v>
      </c>
      <c r="I187" s="222"/>
      <c r="J187" s="223">
        <f>ROUND(I187*H187,2)</f>
        <v>0</v>
      </c>
      <c r="K187" s="219" t="s">
        <v>143</v>
      </c>
      <c r="L187" s="43"/>
      <c r="M187" s="224" t="s">
        <v>1</v>
      </c>
      <c r="N187" s="225" t="s">
        <v>41</v>
      </c>
      <c r="O187" s="90"/>
      <c r="P187" s="226">
        <f>O187*H187</f>
        <v>0</v>
      </c>
      <c r="Q187" s="226">
        <v>0</v>
      </c>
      <c r="R187" s="226">
        <f>Q187*H187</f>
        <v>0</v>
      </c>
      <c r="S187" s="226">
        <v>0</v>
      </c>
      <c r="T187" s="227">
        <f>S187*H187</f>
        <v>0</v>
      </c>
      <c r="U187" s="37"/>
      <c r="V187" s="37"/>
      <c r="W187" s="37"/>
      <c r="X187" s="37"/>
      <c r="Y187" s="37"/>
      <c r="Z187" s="37"/>
      <c r="AA187" s="37"/>
      <c r="AB187" s="37"/>
      <c r="AC187" s="37"/>
      <c r="AD187" s="37"/>
      <c r="AE187" s="37"/>
      <c r="AR187" s="228" t="s">
        <v>219</v>
      </c>
      <c r="AT187" s="228" t="s">
        <v>139</v>
      </c>
      <c r="AU187" s="228" t="s">
        <v>86</v>
      </c>
      <c r="AY187" s="16" t="s">
        <v>136</v>
      </c>
      <c r="BE187" s="229">
        <f>IF(N187="základní",J187,0)</f>
        <v>0</v>
      </c>
      <c r="BF187" s="229">
        <f>IF(N187="snížená",J187,0)</f>
        <v>0</v>
      </c>
      <c r="BG187" s="229">
        <f>IF(N187="zákl. přenesená",J187,0)</f>
        <v>0</v>
      </c>
      <c r="BH187" s="229">
        <f>IF(N187="sníž. přenesená",J187,0)</f>
        <v>0</v>
      </c>
      <c r="BI187" s="229">
        <f>IF(N187="nulová",J187,0)</f>
        <v>0</v>
      </c>
      <c r="BJ187" s="16" t="s">
        <v>84</v>
      </c>
      <c r="BK187" s="229">
        <f>ROUND(I187*H187,2)</f>
        <v>0</v>
      </c>
      <c r="BL187" s="16" t="s">
        <v>219</v>
      </c>
      <c r="BM187" s="228" t="s">
        <v>268</v>
      </c>
    </row>
    <row r="188" s="13" customFormat="1">
      <c r="A188" s="13"/>
      <c r="B188" s="235"/>
      <c r="C188" s="236"/>
      <c r="D188" s="230" t="s">
        <v>161</v>
      </c>
      <c r="E188" s="237" t="s">
        <v>1</v>
      </c>
      <c r="F188" s="238" t="s">
        <v>269</v>
      </c>
      <c r="G188" s="236"/>
      <c r="H188" s="239">
        <v>2.032</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161</v>
      </c>
      <c r="AU188" s="245" t="s">
        <v>86</v>
      </c>
      <c r="AV188" s="13" t="s">
        <v>86</v>
      </c>
      <c r="AW188" s="13" t="s">
        <v>32</v>
      </c>
      <c r="AX188" s="13" t="s">
        <v>76</v>
      </c>
      <c r="AY188" s="245" t="s">
        <v>136</v>
      </c>
    </row>
    <row r="189" s="14" customFormat="1">
      <c r="A189" s="14"/>
      <c r="B189" s="246"/>
      <c r="C189" s="247"/>
      <c r="D189" s="230" t="s">
        <v>161</v>
      </c>
      <c r="E189" s="248" t="s">
        <v>1</v>
      </c>
      <c r="F189" s="249" t="s">
        <v>163</v>
      </c>
      <c r="G189" s="247"/>
      <c r="H189" s="250">
        <v>2.032</v>
      </c>
      <c r="I189" s="251"/>
      <c r="J189" s="247"/>
      <c r="K189" s="247"/>
      <c r="L189" s="252"/>
      <c r="M189" s="253"/>
      <c r="N189" s="254"/>
      <c r="O189" s="254"/>
      <c r="P189" s="254"/>
      <c r="Q189" s="254"/>
      <c r="R189" s="254"/>
      <c r="S189" s="254"/>
      <c r="T189" s="255"/>
      <c r="U189" s="14"/>
      <c r="V189" s="14"/>
      <c r="W189" s="14"/>
      <c r="X189" s="14"/>
      <c r="Y189" s="14"/>
      <c r="Z189" s="14"/>
      <c r="AA189" s="14"/>
      <c r="AB189" s="14"/>
      <c r="AC189" s="14"/>
      <c r="AD189" s="14"/>
      <c r="AE189" s="14"/>
      <c r="AT189" s="256" t="s">
        <v>161</v>
      </c>
      <c r="AU189" s="256" t="s">
        <v>86</v>
      </c>
      <c r="AV189" s="14" t="s">
        <v>144</v>
      </c>
      <c r="AW189" s="14" t="s">
        <v>32</v>
      </c>
      <c r="AX189" s="14" t="s">
        <v>84</v>
      </c>
      <c r="AY189" s="256" t="s">
        <v>136</v>
      </c>
    </row>
    <row r="190" s="2" customFormat="1" ht="16.5" customHeight="1">
      <c r="A190" s="37"/>
      <c r="B190" s="38"/>
      <c r="C190" s="257" t="s">
        <v>270</v>
      </c>
      <c r="D190" s="257" t="s">
        <v>271</v>
      </c>
      <c r="E190" s="258" t="s">
        <v>272</v>
      </c>
      <c r="F190" s="259" t="s">
        <v>273</v>
      </c>
      <c r="G190" s="260" t="s">
        <v>150</v>
      </c>
      <c r="H190" s="261">
        <v>2.2349999999999999</v>
      </c>
      <c r="I190" s="262"/>
      <c r="J190" s="263">
        <f>ROUND(I190*H190,2)</f>
        <v>0</v>
      </c>
      <c r="K190" s="259" t="s">
        <v>216</v>
      </c>
      <c r="L190" s="264"/>
      <c r="M190" s="265" t="s">
        <v>1</v>
      </c>
      <c r="N190" s="266" t="s">
        <v>41</v>
      </c>
      <c r="O190" s="90"/>
      <c r="P190" s="226">
        <f>O190*H190</f>
        <v>0</v>
      </c>
      <c r="Q190" s="226">
        <v>0.00059999999999999995</v>
      </c>
      <c r="R190" s="226">
        <f>Q190*H190</f>
        <v>0.0013409999999999997</v>
      </c>
      <c r="S190" s="226">
        <v>0</v>
      </c>
      <c r="T190" s="227">
        <f>S190*H190</f>
        <v>0</v>
      </c>
      <c r="U190" s="37"/>
      <c r="V190" s="37"/>
      <c r="W190" s="37"/>
      <c r="X190" s="37"/>
      <c r="Y190" s="37"/>
      <c r="Z190" s="37"/>
      <c r="AA190" s="37"/>
      <c r="AB190" s="37"/>
      <c r="AC190" s="37"/>
      <c r="AD190" s="37"/>
      <c r="AE190" s="37"/>
      <c r="AR190" s="228" t="s">
        <v>274</v>
      </c>
      <c r="AT190" s="228" t="s">
        <v>271</v>
      </c>
      <c r="AU190" s="228" t="s">
        <v>86</v>
      </c>
      <c r="AY190" s="16" t="s">
        <v>136</v>
      </c>
      <c r="BE190" s="229">
        <f>IF(N190="základní",J190,0)</f>
        <v>0</v>
      </c>
      <c r="BF190" s="229">
        <f>IF(N190="snížená",J190,0)</f>
        <v>0</v>
      </c>
      <c r="BG190" s="229">
        <f>IF(N190="zákl. přenesená",J190,0)</f>
        <v>0</v>
      </c>
      <c r="BH190" s="229">
        <f>IF(N190="sníž. přenesená",J190,0)</f>
        <v>0</v>
      </c>
      <c r="BI190" s="229">
        <f>IF(N190="nulová",J190,0)</f>
        <v>0</v>
      </c>
      <c r="BJ190" s="16" t="s">
        <v>84</v>
      </c>
      <c r="BK190" s="229">
        <f>ROUND(I190*H190,2)</f>
        <v>0</v>
      </c>
      <c r="BL190" s="16" t="s">
        <v>219</v>
      </c>
      <c r="BM190" s="228" t="s">
        <v>275</v>
      </c>
    </row>
    <row r="191" s="13" customFormat="1">
      <c r="A191" s="13"/>
      <c r="B191" s="235"/>
      <c r="C191" s="236"/>
      <c r="D191" s="230" t="s">
        <v>161</v>
      </c>
      <c r="E191" s="236"/>
      <c r="F191" s="238" t="s">
        <v>276</v>
      </c>
      <c r="G191" s="236"/>
      <c r="H191" s="239">
        <v>2.2349999999999999</v>
      </c>
      <c r="I191" s="240"/>
      <c r="J191" s="236"/>
      <c r="K191" s="236"/>
      <c r="L191" s="241"/>
      <c r="M191" s="242"/>
      <c r="N191" s="243"/>
      <c r="O191" s="243"/>
      <c r="P191" s="243"/>
      <c r="Q191" s="243"/>
      <c r="R191" s="243"/>
      <c r="S191" s="243"/>
      <c r="T191" s="244"/>
      <c r="U191" s="13"/>
      <c r="V191" s="13"/>
      <c r="W191" s="13"/>
      <c r="X191" s="13"/>
      <c r="Y191" s="13"/>
      <c r="Z191" s="13"/>
      <c r="AA191" s="13"/>
      <c r="AB191" s="13"/>
      <c r="AC191" s="13"/>
      <c r="AD191" s="13"/>
      <c r="AE191" s="13"/>
      <c r="AT191" s="245" t="s">
        <v>161</v>
      </c>
      <c r="AU191" s="245" t="s">
        <v>86</v>
      </c>
      <c r="AV191" s="13" t="s">
        <v>86</v>
      </c>
      <c r="AW191" s="13" t="s">
        <v>4</v>
      </c>
      <c r="AX191" s="13" t="s">
        <v>84</v>
      </c>
      <c r="AY191" s="245" t="s">
        <v>136</v>
      </c>
    </row>
    <row r="192" s="2" customFormat="1" ht="16.5" customHeight="1">
      <c r="A192" s="37"/>
      <c r="B192" s="38"/>
      <c r="C192" s="217" t="s">
        <v>277</v>
      </c>
      <c r="D192" s="217" t="s">
        <v>139</v>
      </c>
      <c r="E192" s="218" t="s">
        <v>278</v>
      </c>
      <c r="F192" s="219" t="s">
        <v>279</v>
      </c>
      <c r="G192" s="220" t="s">
        <v>174</v>
      </c>
      <c r="H192" s="221">
        <v>0.001</v>
      </c>
      <c r="I192" s="222"/>
      <c r="J192" s="223">
        <f>ROUND(I192*H192,2)</f>
        <v>0</v>
      </c>
      <c r="K192" s="219" t="s">
        <v>143</v>
      </c>
      <c r="L192" s="43"/>
      <c r="M192" s="224" t="s">
        <v>1</v>
      </c>
      <c r="N192" s="225" t="s">
        <v>41</v>
      </c>
      <c r="O192" s="90"/>
      <c r="P192" s="226">
        <f>O192*H192</f>
        <v>0</v>
      </c>
      <c r="Q192" s="226">
        <v>0</v>
      </c>
      <c r="R192" s="226">
        <f>Q192*H192</f>
        <v>0</v>
      </c>
      <c r="S192" s="226">
        <v>0</v>
      </c>
      <c r="T192" s="227">
        <f>S192*H192</f>
        <v>0</v>
      </c>
      <c r="U192" s="37"/>
      <c r="V192" s="37"/>
      <c r="W192" s="37"/>
      <c r="X192" s="37"/>
      <c r="Y192" s="37"/>
      <c r="Z192" s="37"/>
      <c r="AA192" s="37"/>
      <c r="AB192" s="37"/>
      <c r="AC192" s="37"/>
      <c r="AD192" s="37"/>
      <c r="AE192" s="37"/>
      <c r="AR192" s="228" t="s">
        <v>219</v>
      </c>
      <c r="AT192" s="228" t="s">
        <v>139</v>
      </c>
      <c r="AU192" s="228" t="s">
        <v>86</v>
      </c>
      <c r="AY192" s="16" t="s">
        <v>136</v>
      </c>
      <c r="BE192" s="229">
        <f>IF(N192="základní",J192,0)</f>
        <v>0</v>
      </c>
      <c r="BF192" s="229">
        <f>IF(N192="snížená",J192,0)</f>
        <v>0</v>
      </c>
      <c r="BG192" s="229">
        <f>IF(N192="zákl. přenesená",J192,0)</f>
        <v>0</v>
      </c>
      <c r="BH192" s="229">
        <f>IF(N192="sníž. přenesená",J192,0)</f>
        <v>0</v>
      </c>
      <c r="BI192" s="229">
        <f>IF(N192="nulová",J192,0)</f>
        <v>0</v>
      </c>
      <c r="BJ192" s="16" t="s">
        <v>84</v>
      </c>
      <c r="BK192" s="229">
        <f>ROUND(I192*H192,2)</f>
        <v>0</v>
      </c>
      <c r="BL192" s="16" t="s">
        <v>219</v>
      </c>
      <c r="BM192" s="228" t="s">
        <v>280</v>
      </c>
    </row>
    <row r="193" s="12" customFormat="1" ht="22.8" customHeight="1">
      <c r="A193" s="12"/>
      <c r="B193" s="201"/>
      <c r="C193" s="202"/>
      <c r="D193" s="203" t="s">
        <v>75</v>
      </c>
      <c r="E193" s="215" t="s">
        <v>281</v>
      </c>
      <c r="F193" s="215" t="s">
        <v>282</v>
      </c>
      <c r="G193" s="202"/>
      <c r="H193" s="202"/>
      <c r="I193" s="205"/>
      <c r="J193" s="216">
        <f>BK193</f>
        <v>0</v>
      </c>
      <c r="K193" s="202"/>
      <c r="L193" s="207"/>
      <c r="M193" s="208"/>
      <c r="N193" s="209"/>
      <c r="O193" s="209"/>
      <c r="P193" s="210">
        <f>SUM(P194:P198)</f>
        <v>0</v>
      </c>
      <c r="Q193" s="209"/>
      <c r="R193" s="210">
        <f>SUM(R194:R198)</f>
        <v>0.00016000000000000001</v>
      </c>
      <c r="S193" s="209"/>
      <c r="T193" s="211">
        <f>SUM(T194:T198)</f>
        <v>0.00020000000000000001</v>
      </c>
      <c r="U193" s="12"/>
      <c r="V193" s="12"/>
      <c r="W193" s="12"/>
      <c r="X193" s="12"/>
      <c r="Y193" s="12"/>
      <c r="Z193" s="12"/>
      <c r="AA193" s="12"/>
      <c r="AB193" s="12"/>
      <c r="AC193" s="12"/>
      <c r="AD193" s="12"/>
      <c r="AE193" s="12"/>
      <c r="AR193" s="212" t="s">
        <v>86</v>
      </c>
      <c r="AT193" s="213" t="s">
        <v>75</v>
      </c>
      <c r="AU193" s="213" t="s">
        <v>84</v>
      </c>
      <c r="AY193" s="212" t="s">
        <v>136</v>
      </c>
      <c r="BK193" s="214">
        <f>SUM(BK194:BK198)</f>
        <v>0</v>
      </c>
    </row>
    <row r="194" s="2" customFormat="1" ht="16.5" customHeight="1">
      <c r="A194" s="37"/>
      <c r="B194" s="38"/>
      <c r="C194" s="217" t="s">
        <v>283</v>
      </c>
      <c r="D194" s="217" t="s">
        <v>139</v>
      </c>
      <c r="E194" s="218" t="s">
        <v>284</v>
      </c>
      <c r="F194" s="219" t="s">
        <v>285</v>
      </c>
      <c r="G194" s="220" t="s">
        <v>142</v>
      </c>
      <c r="H194" s="221">
        <v>1</v>
      </c>
      <c r="I194" s="222"/>
      <c r="J194" s="223">
        <f>ROUND(I194*H194,2)</f>
        <v>0</v>
      </c>
      <c r="K194" s="219" t="s">
        <v>143</v>
      </c>
      <c r="L194" s="43"/>
      <c r="M194" s="224" t="s">
        <v>1</v>
      </c>
      <c r="N194" s="225" t="s">
        <v>41</v>
      </c>
      <c r="O194" s="90"/>
      <c r="P194" s="226">
        <f>O194*H194</f>
        <v>0</v>
      </c>
      <c r="Q194" s="226">
        <v>0</v>
      </c>
      <c r="R194" s="226">
        <f>Q194*H194</f>
        <v>0</v>
      </c>
      <c r="S194" s="226">
        <v>0</v>
      </c>
      <c r="T194" s="227">
        <f>S194*H194</f>
        <v>0</v>
      </c>
      <c r="U194" s="37"/>
      <c r="V194" s="37"/>
      <c r="W194" s="37"/>
      <c r="X194" s="37"/>
      <c r="Y194" s="37"/>
      <c r="Z194" s="37"/>
      <c r="AA194" s="37"/>
      <c r="AB194" s="37"/>
      <c r="AC194" s="37"/>
      <c r="AD194" s="37"/>
      <c r="AE194" s="37"/>
      <c r="AR194" s="228" t="s">
        <v>219</v>
      </c>
      <c r="AT194" s="228" t="s">
        <v>139</v>
      </c>
      <c r="AU194" s="228" t="s">
        <v>86</v>
      </c>
      <c r="AY194" s="16" t="s">
        <v>136</v>
      </c>
      <c r="BE194" s="229">
        <f>IF(N194="základní",J194,0)</f>
        <v>0</v>
      </c>
      <c r="BF194" s="229">
        <f>IF(N194="snížená",J194,0)</f>
        <v>0</v>
      </c>
      <c r="BG194" s="229">
        <f>IF(N194="zákl. přenesená",J194,0)</f>
        <v>0</v>
      </c>
      <c r="BH194" s="229">
        <f>IF(N194="sníž. přenesená",J194,0)</f>
        <v>0</v>
      </c>
      <c r="BI194" s="229">
        <f>IF(N194="nulová",J194,0)</f>
        <v>0</v>
      </c>
      <c r="BJ194" s="16" t="s">
        <v>84</v>
      </c>
      <c r="BK194" s="229">
        <f>ROUND(I194*H194,2)</f>
        <v>0</v>
      </c>
      <c r="BL194" s="16" t="s">
        <v>219</v>
      </c>
      <c r="BM194" s="228" t="s">
        <v>286</v>
      </c>
    </row>
    <row r="195" s="2" customFormat="1" ht="16.5" customHeight="1">
      <c r="A195" s="37"/>
      <c r="B195" s="38"/>
      <c r="C195" s="257" t="s">
        <v>287</v>
      </c>
      <c r="D195" s="257" t="s">
        <v>271</v>
      </c>
      <c r="E195" s="258" t="s">
        <v>288</v>
      </c>
      <c r="F195" s="259" t="s">
        <v>289</v>
      </c>
      <c r="G195" s="260" t="s">
        <v>142</v>
      </c>
      <c r="H195" s="261">
        <v>1</v>
      </c>
      <c r="I195" s="262"/>
      <c r="J195" s="263">
        <f>ROUND(I195*H195,2)</f>
        <v>0</v>
      </c>
      <c r="K195" s="259" t="s">
        <v>216</v>
      </c>
      <c r="L195" s="264"/>
      <c r="M195" s="265" t="s">
        <v>1</v>
      </c>
      <c r="N195" s="266" t="s">
        <v>41</v>
      </c>
      <c r="O195" s="90"/>
      <c r="P195" s="226">
        <f>O195*H195</f>
        <v>0</v>
      </c>
      <c r="Q195" s="226">
        <v>0.00016000000000000001</v>
      </c>
      <c r="R195" s="226">
        <f>Q195*H195</f>
        <v>0.00016000000000000001</v>
      </c>
      <c r="S195" s="226">
        <v>0</v>
      </c>
      <c r="T195" s="227">
        <f>S195*H195</f>
        <v>0</v>
      </c>
      <c r="U195" s="37"/>
      <c r="V195" s="37"/>
      <c r="W195" s="37"/>
      <c r="X195" s="37"/>
      <c r="Y195" s="37"/>
      <c r="Z195" s="37"/>
      <c r="AA195" s="37"/>
      <c r="AB195" s="37"/>
      <c r="AC195" s="37"/>
      <c r="AD195" s="37"/>
      <c r="AE195" s="37"/>
      <c r="AR195" s="228" t="s">
        <v>274</v>
      </c>
      <c r="AT195" s="228" t="s">
        <v>271</v>
      </c>
      <c r="AU195" s="228" t="s">
        <v>86</v>
      </c>
      <c r="AY195" s="16" t="s">
        <v>136</v>
      </c>
      <c r="BE195" s="229">
        <f>IF(N195="základní",J195,0)</f>
        <v>0</v>
      </c>
      <c r="BF195" s="229">
        <f>IF(N195="snížená",J195,0)</f>
        <v>0</v>
      </c>
      <c r="BG195" s="229">
        <f>IF(N195="zákl. přenesená",J195,0)</f>
        <v>0</v>
      </c>
      <c r="BH195" s="229">
        <f>IF(N195="sníž. přenesená",J195,0)</f>
        <v>0</v>
      </c>
      <c r="BI195" s="229">
        <f>IF(N195="nulová",J195,0)</f>
        <v>0</v>
      </c>
      <c r="BJ195" s="16" t="s">
        <v>84</v>
      </c>
      <c r="BK195" s="229">
        <f>ROUND(I195*H195,2)</f>
        <v>0</v>
      </c>
      <c r="BL195" s="16" t="s">
        <v>219</v>
      </c>
      <c r="BM195" s="228" t="s">
        <v>290</v>
      </c>
    </row>
    <row r="196" s="2" customFormat="1">
      <c r="A196" s="37"/>
      <c r="B196" s="38"/>
      <c r="C196" s="39"/>
      <c r="D196" s="230" t="s">
        <v>159</v>
      </c>
      <c r="E196" s="39"/>
      <c r="F196" s="231" t="s">
        <v>291</v>
      </c>
      <c r="G196" s="39"/>
      <c r="H196" s="39"/>
      <c r="I196" s="232"/>
      <c r="J196" s="39"/>
      <c r="K196" s="39"/>
      <c r="L196" s="43"/>
      <c r="M196" s="233"/>
      <c r="N196" s="234"/>
      <c r="O196" s="90"/>
      <c r="P196" s="90"/>
      <c r="Q196" s="90"/>
      <c r="R196" s="90"/>
      <c r="S196" s="90"/>
      <c r="T196" s="91"/>
      <c r="U196" s="37"/>
      <c r="V196" s="37"/>
      <c r="W196" s="37"/>
      <c r="X196" s="37"/>
      <c r="Y196" s="37"/>
      <c r="Z196" s="37"/>
      <c r="AA196" s="37"/>
      <c r="AB196" s="37"/>
      <c r="AC196" s="37"/>
      <c r="AD196" s="37"/>
      <c r="AE196" s="37"/>
      <c r="AT196" s="16" t="s">
        <v>159</v>
      </c>
      <c r="AU196" s="16" t="s">
        <v>86</v>
      </c>
    </row>
    <row r="197" s="2" customFormat="1" ht="16.5" customHeight="1">
      <c r="A197" s="37"/>
      <c r="B197" s="38"/>
      <c r="C197" s="217" t="s">
        <v>292</v>
      </c>
      <c r="D197" s="217" t="s">
        <v>139</v>
      </c>
      <c r="E197" s="218" t="s">
        <v>293</v>
      </c>
      <c r="F197" s="219" t="s">
        <v>294</v>
      </c>
      <c r="G197" s="220" t="s">
        <v>142</v>
      </c>
      <c r="H197" s="221">
        <v>1</v>
      </c>
      <c r="I197" s="222"/>
      <c r="J197" s="223">
        <f>ROUND(I197*H197,2)</f>
        <v>0</v>
      </c>
      <c r="K197" s="219" t="s">
        <v>143</v>
      </c>
      <c r="L197" s="43"/>
      <c r="M197" s="224" t="s">
        <v>1</v>
      </c>
      <c r="N197" s="225" t="s">
        <v>41</v>
      </c>
      <c r="O197" s="90"/>
      <c r="P197" s="226">
        <f>O197*H197</f>
        <v>0</v>
      </c>
      <c r="Q197" s="226">
        <v>0</v>
      </c>
      <c r="R197" s="226">
        <f>Q197*H197</f>
        <v>0</v>
      </c>
      <c r="S197" s="226">
        <v>0.00020000000000000001</v>
      </c>
      <c r="T197" s="227">
        <f>S197*H197</f>
        <v>0.00020000000000000001</v>
      </c>
      <c r="U197" s="37"/>
      <c r="V197" s="37"/>
      <c r="W197" s="37"/>
      <c r="X197" s="37"/>
      <c r="Y197" s="37"/>
      <c r="Z197" s="37"/>
      <c r="AA197" s="37"/>
      <c r="AB197" s="37"/>
      <c r="AC197" s="37"/>
      <c r="AD197" s="37"/>
      <c r="AE197" s="37"/>
      <c r="AR197" s="228" t="s">
        <v>219</v>
      </c>
      <c r="AT197" s="228" t="s">
        <v>139</v>
      </c>
      <c r="AU197" s="228" t="s">
        <v>86</v>
      </c>
      <c r="AY197" s="16" t="s">
        <v>136</v>
      </c>
      <c r="BE197" s="229">
        <f>IF(N197="základní",J197,0)</f>
        <v>0</v>
      </c>
      <c r="BF197" s="229">
        <f>IF(N197="snížená",J197,0)</f>
        <v>0</v>
      </c>
      <c r="BG197" s="229">
        <f>IF(N197="zákl. přenesená",J197,0)</f>
        <v>0</v>
      </c>
      <c r="BH197" s="229">
        <f>IF(N197="sníž. přenesená",J197,0)</f>
        <v>0</v>
      </c>
      <c r="BI197" s="229">
        <f>IF(N197="nulová",J197,0)</f>
        <v>0</v>
      </c>
      <c r="BJ197" s="16" t="s">
        <v>84</v>
      </c>
      <c r="BK197" s="229">
        <f>ROUND(I197*H197,2)</f>
        <v>0</v>
      </c>
      <c r="BL197" s="16" t="s">
        <v>219</v>
      </c>
      <c r="BM197" s="228" t="s">
        <v>295</v>
      </c>
    </row>
    <row r="198" s="2" customFormat="1" ht="16.5" customHeight="1">
      <c r="A198" s="37"/>
      <c r="B198" s="38"/>
      <c r="C198" s="217" t="s">
        <v>296</v>
      </c>
      <c r="D198" s="217" t="s">
        <v>139</v>
      </c>
      <c r="E198" s="218" t="s">
        <v>297</v>
      </c>
      <c r="F198" s="219" t="s">
        <v>298</v>
      </c>
      <c r="G198" s="220" t="s">
        <v>299</v>
      </c>
      <c r="H198" s="267"/>
      <c r="I198" s="222"/>
      <c r="J198" s="223">
        <f>ROUND(I198*H198,2)</f>
        <v>0</v>
      </c>
      <c r="K198" s="219" t="s">
        <v>143</v>
      </c>
      <c r="L198" s="43"/>
      <c r="M198" s="224" t="s">
        <v>1</v>
      </c>
      <c r="N198" s="225" t="s">
        <v>41</v>
      </c>
      <c r="O198" s="90"/>
      <c r="P198" s="226">
        <f>O198*H198</f>
        <v>0</v>
      </c>
      <c r="Q198" s="226">
        <v>0</v>
      </c>
      <c r="R198" s="226">
        <f>Q198*H198</f>
        <v>0</v>
      </c>
      <c r="S198" s="226">
        <v>0</v>
      </c>
      <c r="T198" s="227">
        <f>S198*H198</f>
        <v>0</v>
      </c>
      <c r="U198" s="37"/>
      <c r="V198" s="37"/>
      <c r="W198" s="37"/>
      <c r="X198" s="37"/>
      <c r="Y198" s="37"/>
      <c r="Z198" s="37"/>
      <c r="AA198" s="37"/>
      <c r="AB198" s="37"/>
      <c r="AC198" s="37"/>
      <c r="AD198" s="37"/>
      <c r="AE198" s="37"/>
      <c r="AR198" s="228" t="s">
        <v>219</v>
      </c>
      <c r="AT198" s="228" t="s">
        <v>139</v>
      </c>
      <c r="AU198" s="228" t="s">
        <v>86</v>
      </c>
      <c r="AY198" s="16" t="s">
        <v>136</v>
      </c>
      <c r="BE198" s="229">
        <f>IF(N198="základní",J198,0)</f>
        <v>0</v>
      </c>
      <c r="BF198" s="229">
        <f>IF(N198="snížená",J198,0)</f>
        <v>0</v>
      </c>
      <c r="BG198" s="229">
        <f>IF(N198="zákl. přenesená",J198,0)</f>
        <v>0</v>
      </c>
      <c r="BH198" s="229">
        <f>IF(N198="sníž. přenesená",J198,0)</f>
        <v>0</v>
      </c>
      <c r="BI198" s="229">
        <f>IF(N198="nulová",J198,0)</f>
        <v>0</v>
      </c>
      <c r="BJ198" s="16" t="s">
        <v>84</v>
      </c>
      <c r="BK198" s="229">
        <f>ROUND(I198*H198,2)</f>
        <v>0</v>
      </c>
      <c r="BL198" s="16" t="s">
        <v>219</v>
      </c>
      <c r="BM198" s="228" t="s">
        <v>300</v>
      </c>
    </row>
    <row r="199" s="12" customFormat="1" ht="22.8" customHeight="1">
      <c r="A199" s="12"/>
      <c r="B199" s="201"/>
      <c r="C199" s="202"/>
      <c r="D199" s="203" t="s">
        <v>75</v>
      </c>
      <c r="E199" s="215" t="s">
        <v>301</v>
      </c>
      <c r="F199" s="215" t="s">
        <v>302</v>
      </c>
      <c r="G199" s="202"/>
      <c r="H199" s="202"/>
      <c r="I199" s="205"/>
      <c r="J199" s="216">
        <f>BK199</f>
        <v>0</v>
      </c>
      <c r="K199" s="202"/>
      <c r="L199" s="207"/>
      <c r="M199" s="208"/>
      <c r="N199" s="209"/>
      <c r="O199" s="209"/>
      <c r="P199" s="210">
        <f>SUM(P200:P216)</f>
        <v>0</v>
      </c>
      <c r="Q199" s="209"/>
      <c r="R199" s="210">
        <f>SUM(R200:R216)</f>
        <v>0.79713135000000013</v>
      </c>
      <c r="S199" s="209"/>
      <c r="T199" s="211">
        <f>SUM(T200:T216)</f>
        <v>0.70923194999999994</v>
      </c>
      <c r="U199" s="12"/>
      <c r="V199" s="12"/>
      <c r="W199" s="12"/>
      <c r="X199" s="12"/>
      <c r="Y199" s="12"/>
      <c r="Z199" s="12"/>
      <c r="AA199" s="12"/>
      <c r="AB199" s="12"/>
      <c r="AC199" s="12"/>
      <c r="AD199" s="12"/>
      <c r="AE199" s="12"/>
      <c r="AR199" s="212" t="s">
        <v>86</v>
      </c>
      <c r="AT199" s="213" t="s">
        <v>75</v>
      </c>
      <c r="AU199" s="213" t="s">
        <v>84</v>
      </c>
      <c r="AY199" s="212" t="s">
        <v>136</v>
      </c>
      <c r="BK199" s="214">
        <f>SUM(BK200:BK216)</f>
        <v>0</v>
      </c>
    </row>
    <row r="200" s="2" customFormat="1" ht="16.5" customHeight="1">
      <c r="A200" s="37"/>
      <c r="B200" s="38"/>
      <c r="C200" s="217" t="s">
        <v>274</v>
      </c>
      <c r="D200" s="217" t="s">
        <v>139</v>
      </c>
      <c r="E200" s="218" t="s">
        <v>303</v>
      </c>
      <c r="F200" s="219" t="s">
        <v>304</v>
      </c>
      <c r="G200" s="220" t="s">
        <v>150</v>
      </c>
      <c r="H200" s="221">
        <v>25.016999999999999</v>
      </c>
      <c r="I200" s="222"/>
      <c r="J200" s="223">
        <f>ROUND(I200*H200,2)</f>
        <v>0</v>
      </c>
      <c r="K200" s="219" t="s">
        <v>143</v>
      </c>
      <c r="L200" s="43"/>
      <c r="M200" s="224" t="s">
        <v>1</v>
      </c>
      <c r="N200" s="225" t="s">
        <v>41</v>
      </c>
      <c r="O200" s="90"/>
      <c r="P200" s="226">
        <f>O200*H200</f>
        <v>0</v>
      </c>
      <c r="Q200" s="226">
        <v>0.00010000000000000001</v>
      </c>
      <c r="R200" s="226">
        <f>Q200*H200</f>
        <v>0.0025016999999999999</v>
      </c>
      <c r="S200" s="226">
        <v>0</v>
      </c>
      <c r="T200" s="227">
        <f>S200*H200</f>
        <v>0</v>
      </c>
      <c r="U200" s="37"/>
      <c r="V200" s="37"/>
      <c r="W200" s="37"/>
      <c r="X200" s="37"/>
      <c r="Y200" s="37"/>
      <c r="Z200" s="37"/>
      <c r="AA200" s="37"/>
      <c r="AB200" s="37"/>
      <c r="AC200" s="37"/>
      <c r="AD200" s="37"/>
      <c r="AE200" s="37"/>
      <c r="AR200" s="228" t="s">
        <v>219</v>
      </c>
      <c r="AT200" s="228" t="s">
        <v>139</v>
      </c>
      <c r="AU200" s="228" t="s">
        <v>86</v>
      </c>
      <c r="AY200" s="16" t="s">
        <v>136</v>
      </c>
      <c r="BE200" s="229">
        <f>IF(N200="základní",J200,0)</f>
        <v>0</v>
      </c>
      <c r="BF200" s="229">
        <f>IF(N200="snížená",J200,0)</f>
        <v>0</v>
      </c>
      <c r="BG200" s="229">
        <f>IF(N200="zákl. přenesená",J200,0)</f>
        <v>0</v>
      </c>
      <c r="BH200" s="229">
        <f>IF(N200="sníž. přenesená",J200,0)</f>
        <v>0</v>
      </c>
      <c r="BI200" s="229">
        <f>IF(N200="nulová",J200,0)</f>
        <v>0</v>
      </c>
      <c r="BJ200" s="16" t="s">
        <v>84</v>
      </c>
      <c r="BK200" s="229">
        <f>ROUND(I200*H200,2)</f>
        <v>0</v>
      </c>
      <c r="BL200" s="16" t="s">
        <v>219</v>
      </c>
      <c r="BM200" s="228" t="s">
        <v>305</v>
      </c>
    </row>
    <row r="201" s="2" customFormat="1" ht="16.5" customHeight="1">
      <c r="A201" s="37"/>
      <c r="B201" s="38"/>
      <c r="C201" s="217" t="s">
        <v>306</v>
      </c>
      <c r="D201" s="217" t="s">
        <v>139</v>
      </c>
      <c r="E201" s="218" t="s">
        <v>307</v>
      </c>
      <c r="F201" s="219" t="s">
        <v>308</v>
      </c>
      <c r="G201" s="220" t="s">
        <v>150</v>
      </c>
      <c r="H201" s="221">
        <v>25.016999999999999</v>
      </c>
      <c r="I201" s="222"/>
      <c r="J201" s="223">
        <f>ROUND(I201*H201,2)</f>
        <v>0</v>
      </c>
      <c r="K201" s="219" t="s">
        <v>143</v>
      </c>
      <c r="L201" s="43"/>
      <c r="M201" s="224" t="s">
        <v>1</v>
      </c>
      <c r="N201" s="225" t="s">
        <v>41</v>
      </c>
      <c r="O201" s="90"/>
      <c r="P201" s="226">
        <f>O201*H201</f>
        <v>0</v>
      </c>
      <c r="Q201" s="226">
        <v>0</v>
      </c>
      <c r="R201" s="226">
        <f>Q201*H201</f>
        <v>0</v>
      </c>
      <c r="S201" s="226">
        <v>0</v>
      </c>
      <c r="T201" s="227">
        <f>S201*H201</f>
        <v>0</v>
      </c>
      <c r="U201" s="37"/>
      <c r="V201" s="37"/>
      <c r="W201" s="37"/>
      <c r="X201" s="37"/>
      <c r="Y201" s="37"/>
      <c r="Z201" s="37"/>
      <c r="AA201" s="37"/>
      <c r="AB201" s="37"/>
      <c r="AC201" s="37"/>
      <c r="AD201" s="37"/>
      <c r="AE201" s="37"/>
      <c r="AR201" s="228" t="s">
        <v>219</v>
      </c>
      <c r="AT201" s="228" t="s">
        <v>139</v>
      </c>
      <c r="AU201" s="228" t="s">
        <v>86</v>
      </c>
      <c r="AY201" s="16" t="s">
        <v>136</v>
      </c>
      <c r="BE201" s="229">
        <f>IF(N201="základní",J201,0)</f>
        <v>0</v>
      </c>
      <c r="BF201" s="229">
        <f>IF(N201="snížená",J201,0)</f>
        <v>0</v>
      </c>
      <c r="BG201" s="229">
        <f>IF(N201="zákl. přenesená",J201,0)</f>
        <v>0</v>
      </c>
      <c r="BH201" s="229">
        <f>IF(N201="sníž. přenesená",J201,0)</f>
        <v>0</v>
      </c>
      <c r="BI201" s="229">
        <f>IF(N201="nulová",J201,0)</f>
        <v>0</v>
      </c>
      <c r="BJ201" s="16" t="s">
        <v>84</v>
      </c>
      <c r="BK201" s="229">
        <f>ROUND(I201*H201,2)</f>
        <v>0</v>
      </c>
      <c r="BL201" s="16" t="s">
        <v>219</v>
      </c>
      <c r="BM201" s="228" t="s">
        <v>309</v>
      </c>
    </row>
    <row r="202" s="2" customFormat="1" ht="16.5" customHeight="1">
      <c r="A202" s="37"/>
      <c r="B202" s="38"/>
      <c r="C202" s="257" t="s">
        <v>310</v>
      </c>
      <c r="D202" s="257" t="s">
        <v>271</v>
      </c>
      <c r="E202" s="258" t="s">
        <v>311</v>
      </c>
      <c r="F202" s="259" t="s">
        <v>312</v>
      </c>
      <c r="G202" s="260" t="s">
        <v>150</v>
      </c>
      <c r="H202" s="261">
        <v>28.106999999999999</v>
      </c>
      <c r="I202" s="262"/>
      <c r="J202" s="263">
        <f>ROUND(I202*H202,2)</f>
        <v>0</v>
      </c>
      <c r="K202" s="259" t="s">
        <v>216</v>
      </c>
      <c r="L202" s="264"/>
      <c r="M202" s="265" t="s">
        <v>1</v>
      </c>
      <c r="N202" s="266" t="s">
        <v>41</v>
      </c>
      <c r="O202" s="90"/>
      <c r="P202" s="226">
        <f>O202*H202</f>
        <v>0</v>
      </c>
      <c r="Q202" s="226">
        <v>0.00011</v>
      </c>
      <c r="R202" s="226">
        <f>Q202*H202</f>
        <v>0.0030917700000000002</v>
      </c>
      <c r="S202" s="226">
        <v>0</v>
      </c>
      <c r="T202" s="227">
        <f>S202*H202</f>
        <v>0</v>
      </c>
      <c r="U202" s="37"/>
      <c r="V202" s="37"/>
      <c r="W202" s="37"/>
      <c r="X202" s="37"/>
      <c r="Y202" s="37"/>
      <c r="Z202" s="37"/>
      <c r="AA202" s="37"/>
      <c r="AB202" s="37"/>
      <c r="AC202" s="37"/>
      <c r="AD202" s="37"/>
      <c r="AE202" s="37"/>
      <c r="AR202" s="228" t="s">
        <v>274</v>
      </c>
      <c r="AT202" s="228" t="s">
        <v>271</v>
      </c>
      <c r="AU202" s="228" t="s">
        <v>86</v>
      </c>
      <c r="AY202" s="16" t="s">
        <v>136</v>
      </c>
      <c r="BE202" s="229">
        <f>IF(N202="základní",J202,0)</f>
        <v>0</v>
      </c>
      <c r="BF202" s="229">
        <f>IF(N202="snížená",J202,0)</f>
        <v>0</v>
      </c>
      <c r="BG202" s="229">
        <f>IF(N202="zákl. přenesená",J202,0)</f>
        <v>0</v>
      </c>
      <c r="BH202" s="229">
        <f>IF(N202="sníž. přenesená",J202,0)</f>
        <v>0</v>
      </c>
      <c r="BI202" s="229">
        <f>IF(N202="nulová",J202,0)</f>
        <v>0</v>
      </c>
      <c r="BJ202" s="16" t="s">
        <v>84</v>
      </c>
      <c r="BK202" s="229">
        <f>ROUND(I202*H202,2)</f>
        <v>0</v>
      </c>
      <c r="BL202" s="16" t="s">
        <v>219</v>
      </c>
      <c r="BM202" s="228" t="s">
        <v>313</v>
      </c>
    </row>
    <row r="203" s="13" customFormat="1">
      <c r="A203" s="13"/>
      <c r="B203" s="235"/>
      <c r="C203" s="236"/>
      <c r="D203" s="230" t="s">
        <v>161</v>
      </c>
      <c r="E203" s="236"/>
      <c r="F203" s="238" t="s">
        <v>314</v>
      </c>
      <c r="G203" s="236"/>
      <c r="H203" s="239">
        <v>28.106999999999999</v>
      </c>
      <c r="I203" s="240"/>
      <c r="J203" s="236"/>
      <c r="K203" s="236"/>
      <c r="L203" s="241"/>
      <c r="M203" s="242"/>
      <c r="N203" s="243"/>
      <c r="O203" s="243"/>
      <c r="P203" s="243"/>
      <c r="Q203" s="243"/>
      <c r="R203" s="243"/>
      <c r="S203" s="243"/>
      <c r="T203" s="244"/>
      <c r="U203" s="13"/>
      <c r="V203" s="13"/>
      <c r="W203" s="13"/>
      <c r="X203" s="13"/>
      <c r="Y203" s="13"/>
      <c r="Z203" s="13"/>
      <c r="AA203" s="13"/>
      <c r="AB203" s="13"/>
      <c r="AC203" s="13"/>
      <c r="AD203" s="13"/>
      <c r="AE203" s="13"/>
      <c r="AT203" s="245" t="s">
        <v>161</v>
      </c>
      <c r="AU203" s="245" t="s">
        <v>86</v>
      </c>
      <c r="AV203" s="13" t="s">
        <v>86</v>
      </c>
      <c r="AW203" s="13" t="s">
        <v>4</v>
      </c>
      <c r="AX203" s="13" t="s">
        <v>84</v>
      </c>
      <c r="AY203" s="245" t="s">
        <v>136</v>
      </c>
    </row>
    <row r="204" s="2" customFormat="1" ht="16.5" customHeight="1">
      <c r="A204" s="37"/>
      <c r="B204" s="38"/>
      <c r="C204" s="217" t="s">
        <v>315</v>
      </c>
      <c r="D204" s="217" t="s">
        <v>139</v>
      </c>
      <c r="E204" s="218" t="s">
        <v>316</v>
      </c>
      <c r="F204" s="219" t="s">
        <v>317</v>
      </c>
      <c r="G204" s="220" t="s">
        <v>150</v>
      </c>
      <c r="H204" s="221">
        <v>25.016999999999999</v>
      </c>
      <c r="I204" s="222"/>
      <c r="J204" s="223">
        <f>ROUND(I204*H204,2)</f>
        <v>0</v>
      </c>
      <c r="K204" s="219" t="s">
        <v>143</v>
      </c>
      <c r="L204" s="43"/>
      <c r="M204" s="224" t="s">
        <v>1</v>
      </c>
      <c r="N204" s="225" t="s">
        <v>41</v>
      </c>
      <c r="O204" s="90"/>
      <c r="P204" s="226">
        <f>O204*H204</f>
        <v>0</v>
      </c>
      <c r="Q204" s="226">
        <v>0</v>
      </c>
      <c r="R204" s="226">
        <f>Q204*H204</f>
        <v>0</v>
      </c>
      <c r="S204" s="226">
        <v>0.02835</v>
      </c>
      <c r="T204" s="227">
        <f>S204*H204</f>
        <v>0.70923194999999994</v>
      </c>
      <c r="U204" s="37"/>
      <c r="V204" s="37"/>
      <c r="W204" s="37"/>
      <c r="X204" s="37"/>
      <c r="Y204" s="37"/>
      <c r="Z204" s="37"/>
      <c r="AA204" s="37"/>
      <c r="AB204" s="37"/>
      <c r="AC204" s="37"/>
      <c r="AD204" s="37"/>
      <c r="AE204" s="37"/>
      <c r="AR204" s="228" t="s">
        <v>219</v>
      </c>
      <c r="AT204" s="228" t="s">
        <v>139</v>
      </c>
      <c r="AU204" s="228" t="s">
        <v>86</v>
      </c>
      <c r="AY204" s="16" t="s">
        <v>136</v>
      </c>
      <c r="BE204" s="229">
        <f>IF(N204="základní",J204,0)</f>
        <v>0</v>
      </c>
      <c r="BF204" s="229">
        <f>IF(N204="snížená",J204,0)</f>
        <v>0</v>
      </c>
      <c r="BG204" s="229">
        <f>IF(N204="zákl. přenesená",J204,0)</f>
        <v>0</v>
      </c>
      <c r="BH204" s="229">
        <f>IF(N204="sníž. přenesená",J204,0)</f>
        <v>0</v>
      </c>
      <c r="BI204" s="229">
        <f>IF(N204="nulová",J204,0)</f>
        <v>0</v>
      </c>
      <c r="BJ204" s="16" t="s">
        <v>84</v>
      </c>
      <c r="BK204" s="229">
        <f>ROUND(I204*H204,2)</f>
        <v>0</v>
      </c>
      <c r="BL204" s="16" t="s">
        <v>219</v>
      </c>
      <c r="BM204" s="228" t="s">
        <v>318</v>
      </c>
    </row>
    <row r="205" s="2" customFormat="1">
      <c r="A205" s="37"/>
      <c r="B205" s="38"/>
      <c r="C205" s="39"/>
      <c r="D205" s="230" t="s">
        <v>159</v>
      </c>
      <c r="E205" s="39"/>
      <c r="F205" s="231" t="s">
        <v>319</v>
      </c>
      <c r="G205" s="39"/>
      <c r="H205" s="39"/>
      <c r="I205" s="232"/>
      <c r="J205" s="39"/>
      <c r="K205" s="39"/>
      <c r="L205" s="43"/>
      <c r="M205" s="233"/>
      <c r="N205" s="234"/>
      <c r="O205" s="90"/>
      <c r="P205" s="90"/>
      <c r="Q205" s="90"/>
      <c r="R205" s="90"/>
      <c r="S205" s="90"/>
      <c r="T205" s="91"/>
      <c r="U205" s="37"/>
      <c r="V205" s="37"/>
      <c r="W205" s="37"/>
      <c r="X205" s="37"/>
      <c r="Y205" s="37"/>
      <c r="Z205" s="37"/>
      <c r="AA205" s="37"/>
      <c r="AB205" s="37"/>
      <c r="AC205" s="37"/>
      <c r="AD205" s="37"/>
      <c r="AE205" s="37"/>
      <c r="AT205" s="16" t="s">
        <v>159</v>
      </c>
      <c r="AU205" s="16" t="s">
        <v>86</v>
      </c>
    </row>
    <row r="206" s="13" customFormat="1">
      <c r="A206" s="13"/>
      <c r="B206" s="235"/>
      <c r="C206" s="236"/>
      <c r="D206" s="230" t="s">
        <v>161</v>
      </c>
      <c r="E206" s="237" t="s">
        <v>1</v>
      </c>
      <c r="F206" s="238" t="s">
        <v>320</v>
      </c>
      <c r="G206" s="236"/>
      <c r="H206" s="239">
        <v>25.016999999999999</v>
      </c>
      <c r="I206" s="240"/>
      <c r="J206" s="236"/>
      <c r="K206" s="236"/>
      <c r="L206" s="241"/>
      <c r="M206" s="242"/>
      <c r="N206" s="243"/>
      <c r="O206" s="243"/>
      <c r="P206" s="243"/>
      <c r="Q206" s="243"/>
      <c r="R206" s="243"/>
      <c r="S206" s="243"/>
      <c r="T206" s="244"/>
      <c r="U206" s="13"/>
      <c r="V206" s="13"/>
      <c r="W206" s="13"/>
      <c r="X206" s="13"/>
      <c r="Y206" s="13"/>
      <c r="Z206" s="13"/>
      <c r="AA206" s="13"/>
      <c r="AB206" s="13"/>
      <c r="AC206" s="13"/>
      <c r="AD206" s="13"/>
      <c r="AE206" s="13"/>
      <c r="AT206" s="245" t="s">
        <v>161</v>
      </c>
      <c r="AU206" s="245" t="s">
        <v>86</v>
      </c>
      <c r="AV206" s="13" t="s">
        <v>86</v>
      </c>
      <c r="AW206" s="13" t="s">
        <v>32</v>
      </c>
      <c r="AX206" s="13" t="s">
        <v>76</v>
      </c>
      <c r="AY206" s="245" t="s">
        <v>136</v>
      </c>
    </row>
    <row r="207" s="14" customFormat="1">
      <c r="A207" s="14"/>
      <c r="B207" s="246"/>
      <c r="C207" s="247"/>
      <c r="D207" s="230" t="s">
        <v>161</v>
      </c>
      <c r="E207" s="248" t="s">
        <v>1</v>
      </c>
      <c r="F207" s="249" t="s">
        <v>163</v>
      </c>
      <c r="G207" s="247"/>
      <c r="H207" s="250">
        <v>25.016999999999999</v>
      </c>
      <c r="I207" s="251"/>
      <c r="J207" s="247"/>
      <c r="K207" s="247"/>
      <c r="L207" s="252"/>
      <c r="M207" s="253"/>
      <c r="N207" s="254"/>
      <c r="O207" s="254"/>
      <c r="P207" s="254"/>
      <c r="Q207" s="254"/>
      <c r="R207" s="254"/>
      <c r="S207" s="254"/>
      <c r="T207" s="255"/>
      <c r="U207" s="14"/>
      <c r="V207" s="14"/>
      <c r="W207" s="14"/>
      <c r="X207" s="14"/>
      <c r="Y207" s="14"/>
      <c r="Z207" s="14"/>
      <c r="AA207" s="14"/>
      <c r="AB207" s="14"/>
      <c r="AC207" s="14"/>
      <c r="AD207" s="14"/>
      <c r="AE207" s="14"/>
      <c r="AT207" s="256" t="s">
        <v>161</v>
      </c>
      <c r="AU207" s="256" t="s">
        <v>86</v>
      </c>
      <c r="AV207" s="14" t="s">
        <v>144</v>
      </c>
      <c r="AW207" s="14" t="s">
        <v>32</v>
      </c>
      <c r="AX207" s="14" t="s">
        <v>84</v>
      </c>
      <c r="AY207" s="256" t="s">
        <v>136</v>
      </c>
    </row>
    <row r="208" s="2" customFormat="1" ht="24.15" customHeight="1">
      <c r="A208" s="37"/>
      <c r="B208" s="38"/>
      <c r="C208" s="217" t="s">
        <v>321</v>
      </c>
      <c r="D208" s="217" t="s">
        <v>139</v>
      </c>
      <c r="E208" s="218" t="s">
        <v>322</v>
      </c>
      <c r="F208" s="219" t="s">
        <v>323</v>
      </c>
      <c r="G208" s="220" t="s">
        <v>150</v>
      </c>
      <c r="H208" s="221">
        <v>25.016999999999999</v>
      </c>
      <c r="I208" s="222"/>
      <c r="J208" s="223">
        <f>ROUND(I208*H208,2)</f>
        <v>0</v>
      </c>
      <c r="K208" s="219" t="s">
        <v>143</v>
      </c>
      <c r="L208" s="43"/>
      <c r="M208" s="224" t="s">
        <v>1</v>
      </c>
      <c r="N208" s="225" t="s">
        <v>41</v>
      </c>
      <c r="O208" s="90"/>
      <c r="P208" s="226">
        <f>O208*H208</f>
        <v>0</v>
      </c>
      <c r="Q208" s="226">
        <v>0.031640000000000001</v>
      </c>
      <c r="R208" s="226">
        <f>Q208*H208</f>
        <v>0.79153788000000003</v>
      </c>
      <c r="S208" s="226">
        <v>0</v>
      </c>
      <c r="T208" s="227">
        <f>S208*H208</f>
        <v>0</v>
      </c>
      <c r="U208" s="37"/>
      <c r="V208" s="37"/>
      <c r="W208" s="37"/>
      <c r="X208" s="37"/>
      <c r="Y208" s="37"/>
      <c r="Z208" s="37"/>
      <c r="AA208" s="37"/>
      <c r="AB208" s="37"/>
      <c r="AC208" s="37"/>
      <c r="AD208" s="37"/>
      <c r="AE208" s="37"/>
      <c r="AR208" s="228" t="s">
        <v>219</v>
      </c>
      <c r="AT208" s="228" t="s">
        <v>139</v>
      </c>
      <c r="AU208" s="228" t="s">
        <v>86</v>
      </c>
      <c r="AY208" s="16" t="s">
        <v>136</v>
      </c>
      <c r="BE208" s="229">
        <f>IF(N208="základní",J208,0)</f>
        <v>0</v>
      </c>
      <c r="BF208" s="229">
        <f>IF(N208="snížená",J208,0)</f>
        <v>0</v>
      </c>
      <c r="BG208" s="229">
        <f>IF(N208="zákl. přenesená",J208,0)</f>
        <v>0</v>
      </c>
      <c r="BH208" s="229">
        <f>IF(N208="sníž. přenesená",J208,0)</f>
        <v>0</v>
      </c>
      <c r="BI208" s="229">
        <f>IF(N208="nulová",J208,0)</f>
        <v>0</v>
      </c>
      <c r="BJ208" s="16" t="s">
        <v>84</v>
      </c>
      <c r="BK208" s="229">
        <f>ROUND(I208*H208,2)</f>
        <v>0</v>
      </c>
      <c r="BL208" s="16" t="s">
        <v>219</v>
      </c>
      <c r="BM208" s="228" t="s">
        <v>324</v>
      </c>
    </row>
    <row r="209" s="2" customFormat="1">
      <c r="A209" s="37"/>
      <c r="B209" s="38"/>
      <c r="C209" s="39"/>
      <c r="D209" s="230" t="s">
        <v>159</v>
      </c>
      <c r="E209" s="39"/>
      <c r="F209" s="231" t="s">
        <v>325</v>
      </c>
      <c r="G209" s="39"/>
      <c r="H209" s="39"/>
      <c r="I209" s="232"/>
      <c r="J209" s="39"/>
      <c r="K209" s="39"/>
      <c r="L209" s="43"/>
      <c r="M209" s="233"/>
      <c r="N209" s="234"/>
      <c r="O209" s="90"/>
      <c r="P209" s="90"/>
      <c r="Q209" s="90"/>
      <c r="R209" s="90"/>
      <c r="S209" s="90"/>
      <c r="T209" s="91"/>
      <c r="U209" s="37"/>
      <c r="V209" s="37"/>
      <c r="W209" s="37"/>
      <c r="X209" s="37"/>
      <c r="Y209" s="37"/>
      <c r="Z209" s="37"/>
      <c r="AA209" s="37"/>
      <c r="AB209" s="37"/>
      <c r="AC209" s="37"/>
      <c r="AD209" s="37"/>
      <c r="AE209" s="37"/>
      <c r="AT209" s="16" t="s">
        <v>159</v>
      </c>
      <c r="AU209" s="16" t="s">
        <v>86</v>
      </c>
    </row>
    <row r="210" s="13" customFormat="1">
      <c r="A210" s="13"/>
      <c r="B210" s="235"/>
      <c r="C210" s="236"/>
      <c r="D210" s="230" t="s">
        <v>161</v>
      </c>
      <c r="E210" s="237" t="s">
        <v>1</v>
      </c>
      <c r="F210" s="238" t="s">
        <v>320</v>
      </c>
      <c r="G210" s="236"/>
      <c r="H210" s="239">
        <v>25.016999999999999</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161</v>
      </c>
      <c r="AU210" s="245" t="s">
        <v>86</v>
      </c>
      <c r="AV210" s="13" t="s">
        <v>86</v>
      </c>
      <c r="AW210" s="13" t="s">
        <v>32</v>
      </c>
      <c r="AX210" s="13" t="s">
        <v>76</v>
      </c>
      <c r="AY210" s="245" t="s">
        <v>136</v>
      </c>
    </row>
    <row r="211" s="14" customFormat="1">
      <c r="A211" s="14"/>
      <c r="B211" s="246"/>
      <c r="C211" s="247"/>
      <c r="D211" s="230" t="s">
        <v>161</v>
      </c>
      <c r="E211" s="248" t="s">
        <v>1</v>
      </c>
      <c r="F211" s="249" t="s">
        <v>163</v>
      </c>
      <c r="G211" s="247"/>
      <c r="H211" s="250">
        <v>25.016999999999999</v>
      </c>
      <c r="I211" s="251"/>
      <c r="J211" s="247"/>
      <c r="K211" s="247"/>
      <c r="L211" s="252"/>
      <c r="M211" s="253"/>
      <c r="N211" s="254"/>
      <c r="O211" s="254"/>
      <c r="P211" s="254"/>
      <c r="Q211" s="254"/>
      <c r="R211" s="254"/>
      <c r="S211" s="254"/>
      <c r="T211" s="255"/>
      <c r="U211" s="14"/>
      <c r="V211" s="14"/>
      <c r="W211" s="14"/>
      <c r="X211" s="14"/>
      <c r="Y211" s="14"/>
      <c r="Z211" s="14"/>
      <c r="AA211" s="14"/>
      <c r="AB211" s="14"/>
      <c r="AC211" s="14"/>
      <c r="AD211" s="14"/>
      <c r="AE211" s="14"/>
      <c r="AT211" s="256" t="s">
        <v>161</v>
      </c>
      <c r="AU211" s="256" t="s">
        <v>86</v>
      </c>
      <c r="AV211" s="14" t="s">
        <v>144</v>
      </c>
      <c r="AW211" s="14" t="s">
        <v>32</v>
      </c>
      <c r="AX211" s="14" t="s">
        <v>84</v>
      </c>
      <c r="AY211" s="256" t="s">
        <v>136</v>
      </c>
    </row>
    <row r="212" s="2" customFormat="1" ht="16.5" customHeight="1">
      <c r="A212" s="37"/>
      <c r="B212" s="38"/>
      <c r="C212" s="217" t="s">
        <v>326</v>
      </c>
      <c r="D212" s="217" t="s">
        <v>139</v>
      </c>
      <c r="E212" s="218" t="s">
        <v>327</v>
      </c>
      <c r="F212" s="219" t="s">
        <v>328</v>
      </c>
      <c r="G212" s="220" t="s">
        <v>150</v>
      </c>
      <c r="H212" s="221">
        <v>25.016999999999999</v>
      </c>
      <c r="I212" s="222"/>
      <c r="J212" s="223">
        <f>ROUND(I212*H212,2)</f>
        <v>0</v>
      </c>
      <c r="K212" s="219" t="s">
        <v>216</v>
      </c>
      <c r="L212" s="43"/>
      <c r="M212" s="224" t="s">
        <v>1</v>
      </c>
      <c r="N212" s="225" t="s">
        <v>41</v>
      </c>
      <c r="O212" s="90"/>
      <c r="P212" s="226">
        <f>O212*H212</f>
        <v>0</v>
      </c>
      <c r="Q212" s="226">
        <v>0</v>
      </c>
      <c r="R212" s="226">
        <f>Q212*H212</f>
        <v>0</v>
      </c>
      <c r="S212" s="226">
        <v>0</v>
      </c>
      <c r="T212" s="227">
        <f>S212*H212</f>
        <v>0</v>
      </c>
      <c r="U212" s="37"/>
      <c r="V212" s="37"/>
      <c r="W212" s="37"/>
      <c r="X212" s="37"/>
      <c r="Y212" s="37"/>
      <c r="Z212" s="37"/>
      <c r="AA212" s="37"/>
      <c r="AB212" s="37"/>
      <c r="AC212" s="37"/>
      <c r="AD212" s="37"/>
      <c r="AE212" s="37"/>
      <c r="AR212" s="228" t="s">
        <v>219</v>
      </c>
      <c r="AT212" s="228" t="s">
        <v>139</v>
      </c>
      <c r="AU212" s="228" t="s">
        <v>86</v>
      </c>
      <c r="AY212" s="16" t="s">
        <v>136</v>
      </c>
      <c r="BE212" s="229">
        <f>IF(N212="základní",J212,0)</f>
        <v>0</v>
      </c>
      <c r="BF212" s="229">
        <f>IF(N212="snížená",J212,0)</f>
        <v>0</v>
      </c>
      <c r="BG212" s="229">
        <f>IF(N212="zákl. přenesená",J212,0)</f>
        <v>0</v>
      </c>
      <c r="BH212" s="229">
        <f>IF(N212="sníž. přenesená",J212,0)</f>
        <v>0</v>
      </c>
      <c r="BI212" s="229">
        <f>IF(N212="nulová",J212,0)</f>
        <v>0</v>
      </c>
      <c r="BJ212" s="16" t="s">
        <v>84</v>
      </c>
      <c r="BK212" s="229">
        <f>ROUND(I212*H212,2)</f>
        <v>0</v>
      </c>
      <c r="BL212" s="16" t="s">
        <v>219</v>
      </c>
      <c r="BM212" s="228" t="s">
        <v>329</v>
      </c>
    </row>
    <row r="213" s="2" customFormat="1">
      <c r="A213" s="37"/>
      <c r="B213" s="38"/>
      <c r="C213" s="39"/>
      <c r="D213" s="230" t="s">
        <v>159</v>
      </c>
      <c r="E213" s="39"/>
      <c r="F213" s="231" t="s">
        <v>330</v>
      </c>
      <c r="G213" s="39"/>
      <c r="H213" s="39"/>
      <c r="I213" s="232"/>
      <c r="J213" s="39"/>
      <c r="K213" s="39"/>
      <c r="L213" s="43"/>
      <c r="M213" s="233"/>
      <c r="N213" s="234"/>
      <c r="O213" s="90"/>
      <c r="P213" s="90"/>
      <c r="Q213" s="90"/>
      <c r="R213" s="90"/>
      <c r="S213" s="90"/>
      <c r="T213" s="91"/>
      <c r="U213" s="37"/>
      <c r="V213" s="37"/>
      <c r="W213" s="37"/>
      <c r="X213" s="37"/>
      <c r="Y213" s="37"/>
      <c r="Z213" s="37"/>
      <c r="AA213" s="37"/>
      <c r="AB213" s="37"/>
      <c r="AC213" s="37"/>
      <c r="AD213" s="37"/>
      <c r="AE213" s="37"/>
      <c r="AT213" s="16" t="s">
        <v>159</v>
      </c>
      <c r="AU213" s="16" t="s">
        <v>86</v>
      </c>
    </row>
    <row r="214" s="13" customFormat="1">
      <c r="A214" s="13"/>
      <c r="B214" s="235"/>
      <c r="C214" s="236"/>
      <c r="D214" s="230" t="s">
        <v>161</v>
      </c>
      <c r="E214" s="237" t="s">
        <v>1</v>
      </c>
      <c r="F214" s="238" t="s">
        <v>331</v>
      </c>
      <c r="G214" s="236"/>
      <c r="H214" s="239">
        <v>25.016999999999999</v>
      </c>
      <c r="I214" s="240"/>
      <c r="J214" s="236"/>
      <c r="K214" s="236"/>
      <c r="L214" s="241"/>
      <c r="M214" s="242"/>
      <c r="N214" s="243"/>
      <c r="O214" s="243"/>
      <c r="P214" s="243"/>
      <c r="Q214" s="243"/>
      <c r="R214" s="243"/>
      <c r="S214" s="243"/>
      <c r="T214" s="244"/>
      <c r="U214" s="13"/>
      <c r="V214" s="13"/>
      <c r="W214" s="13"/>
      <c r="X214" s="13"/>
      <c r="Y214" s="13"/>
      <c r="Z214" s="13"/>
      <c r="AA214" s="13"/>
      <c r="AB214" s="13"/>
      <c r="AC214" s="13"/>
      <c r="AD214" s="13"/>
      <c r="AE214" s="13"/>
      <c r="AT214" s="245" t="s">
        <v>161</v>
      </c>
      <c r="AU214" s="245" t="s">
        <v>86</v>
      </c>
      <c r="AV214" s="13" t="s">
        <v>86</v>
      </c>
      <c r="AW214" s="13" t="s">
        <v>32</v>
      </c>
      <c r="AX214" s="13" t="s">
        <v>76</v>
      </c>
      <c r="AY214" s="245" t="s">
        <v>136</v>
      </c>
    </row>
    <row r="215" s="14" customFormat="1">
      <c r="A215" s="14"/>
      <c r="B215" s="246"/>
      <c r="C215" s="247"/>
      <c r="D215" s="230" t="s">
        <v>161</v>
      </c>
      <c r="E215" s="248" t="s">
        <v>1</v>
      </c>
      <c r="F215" s="249" t="s">
        <v>163</v>
      </c>
      <c r="G215" s="247"/>
      <c r="H215" s="250">
        <v>25.016999999999999</v>
      </c>
      <c r="I215" s="251"/>
      <c r="J215" s="247"/>
      <c r="K215" s="247"/>
      <c r="L215" s="252"/>
      <c r="M215" s="253"/>
      <c r="N215" s="254"/>
      <c r="O215" s="254"/>
      <c r="P215" s="254"/>
      <c r="Q215" s="254"/>
      <c r="R215" s="254"/>
      <c r="S215" s="254"/>
      <c r="T215" s="255"/>
      <c r="U215" s="14"/>
      <c r="V215" s="14"/>
      <c r="W215" s="14"/>
      <c r="X215" s="14"/>
      <c r="Y215" s="14"/>
      <c r="Z215" s="14"/>
      <c r="AA215" s="14"/>
      <c r="AB215" s="14"/>
      <c r="AC215" s="14"/>
      <c r="AD215" s="14"/>
      <c r="AE215" s="14"/>
      <c r="AT215" s="256" t="s">
        <v>161</v>
      </c>
      <c r="AU215" s="256" t="s">
        <v>86</v>
      </c>
      <c r="AV215" s="14" t="s">
        <v>144</v>
      </c>
      <c r="AW215" s="14" t="s">
        <v>32</v>
      </c>
      <c r="AX215" s="14" t="s">
        <v>84</v>
      </c>
      <c r="AY215" s="256" t="s">
        <v>136</v>
      </c>
    </row>
    <row r="216" s="2" customFormat="1" ht="16.5" customHeight="1">
      <c r="A216" s="37"/>
      <c r="B216" s="38"/>
      <c r="C216" s="217" t="s">
        <v>332</v>
      </c>
      <c r="D216" s="217" t="s">
        <v>139</v>
      </c>
      <c r="E216" s="218" t="s">
        <v>333</v>
      </c>
      <c r="F216" s="219" t="s">
        <v>334</v>
      </c>
      <c r="G216" s="220" t="s">
        <v>174</v>
      </c>
      <c r="H216" s="221">
        <v>0.79700000000000004</v>
      </c>
      <c r="I216" s="222"/>
      <c r="J216" s="223">
        <f>ROUND(I216*H216,2)</f>
        <v>0</v>
      </c>
      <c r="K216" s="219" t="s">
        <v>143</v>
      </c>
      <c r="L216" s="43"/>
      <c r="M216" s="224" t="s">
        <v>1</v>
      </c>
      <c r="N216" s="225" t="s">
        <v>41</v>
      </c>
      <c r="O216" s="90"/>
      <c r="P216" s="226">
        <f>O216*H216</f>
        <v>0</v>
      </c>
      <c r="Q216" s="226">
        <v>0</v>
      </c>
      <c r="R216" s="226">
        <f>Q216*H216</f>
        <v>0</v>
      </c>
      <c r="S216" s="226">
        <v>0</v>
      </c>
      <c r="T216" s="227">
        <f>S216*H216</f>
        <v>0</v>
      </c>
      <c r="U216" s="37"/>
      <c r="V216" s="37"/>
      <c r="W216" s="37"/>
      <c r="X216" s="37"/>
      <c r="Y216" s="37"/>
      <c r="Z216" s="37"/>
      <c r="AA216" s="37"/>
      <c r="AB216" s="37"/>
      <c r="AC216" s="37"/>
      <c r="AD216" s="37"/>
      <c r="AE216" s="37"/>
      <c r="AR216" s="228" t="s">
        <v>219</v>
      </c>
      <c r="AT216" s="228" t="s">
        <v>139</v>
      </c>
      <c r="AU216" s="228" t="s">
        <v>86</v>
      </c>
      <c r="AY216" s="16" t="s">
        <v>136</v>
      </c>
      <c r="BE216" s="229">
        <f>IF(N216="základní",J216,0)</f>
        <v>0</v>
      </c>
      <c r="BF216" s="229">
        <f>IF(N216="snížená",J216,0)</f>
        <v>0</v>
      </c>
      <c r="BG216" s="229">
        <f>IF(N216="zákl. přenesená",J216,0)</f>
        <v>0</v>
      </c>
      <c r="BH216" s="229">
        <f>IF(N216="sníž. přenesená",J216,0)</f>
        <v>0</v>
      </c>
      <c r="BI216" s="229">
        <f>IF(N216="nulová",J216,0)</f>
        <v>0</v>
      </c>
      <c r="BJ216" s="16" t="s">
        <v>84</v>
      </c>
      <c r="BK216" s="229">
        <f>ROUND(I216*H216,2)</f>
        <v>0</v>
      </c>
      <c r="BL216" s="16" t="s">
        <v>219</v>
      </c>
      <c r="BM216" s="228" t="s">
        <v>335</v>
      </c>
    </row>
    <row r="217" s="12" customFormat="1" ht="22.8" customHeight="1">
      <c r="A217" s="12"/>
      <c r="B217" s="201"/>
      <c r="C217" s="202"/>
      <c r="D217" s="203" t="s">
        <v>75</v>
      </c>
      <c r="E217" s="215" t="s">
        <v>336</v>
      </c>
      <c r="F217" s="215" t="s">
        <v>337</v>
      </c>
      <c r="G217" s="202"/>
      <c r="H217" s="202"/>
      <c r="I217" s="205"/>
      <c r="J217" s="216">
        <f>BK217</f>
        <v>0</v>
      </c>
      <c r="K217" s="202"/>
      <c r="L217" s="207"/>
      <c r="M217" s="208"/>
      <c r="N217" s="209"/>
      <c r="O217" s="209"/>
      <c r="P217" s="210">
        <f>SUM(P218:P220)</f>
        <v>0</v>
      </c>
      <c r="Q217" s="209"/>
      <c r="R217" s="210">
        <f>SUM(R218:R220)</f>
        <v>0</v>
      </c>
      <c r="S217" s="209"/>
      <c r="T217" s="211">
        <f>SUM(T218:T220)</f>
        <v>0</v>
      </c>
      <c r="U217" s="12"/>
      <c r="V217" s="12"/>
      <c r="W217" s="12"/>
      <c r="X217" s="12"/>
      <c r="Y217" s="12"/>
      <c r="Z217" s="12"/>
      <c r="AA217" s="12"/>
      <c r="AB217" s="12"/>
      <c r="AC217" s="12"/>
      <c r="AD217" s="12"/>
      <c r="AE217" s="12"/>
      <c r="AR217" s="212" t="s">
        <v>86</v>
      </c>
      <c r="AT217" s="213" t="s">
        <v>75</v>
      </c>
      <c r="AU217" s="213" t="s">
        <v>84</v>
      </c>
      <c r="AY217" s="212" t="s">
        <v>136</v>
      </c>
      <c r="BK217" s="214">
        <f>SUM(BK218:BK220)</f>
        <v>0</v>
      </c>
    </row>
    <row r="218" s="2" customFormat="1" ht="16.5" customHeight="1">
      <c r="A218" s="37"/>
      <c r="B218" s="38"/>
      <c r="C218" s="217" t="s">
        <v>338</v>
      </c>
      <c r="D218" s="217" t="s">
        <v>139</v>
      </c>
      <c r="E218" s="218" t="s">
        <v>339</v>
      </c>
      <c r="F218" s="219" t="s">
        <v>340</v>
      </c>
      <c r="G218" s="220" t="s">
        <v>150</v>
      </c>
      <c r="H218" s="221">
        <v>7</v>
      </c>
      <c r="I218" s="222"/>
      <c r="J218" s="223">
        <f>ROUND(I218*H218,2)</f>
        <v>0</v>
      </c>
      <c r="K218" s="219" t="s">
        <v>216</v>
      </c>
      <c r="L218" s="43"/>
      <c r="M218" s="224" t="s">
        <v>1</v>
      </c>
      <c r="N218" s="225" t="s">
        <v>41</v>
      </c>
      <c r="O218" s="90"/>
      <c r="P218" s="226">
        <f>O218*H218</f>
        <v>0</v>
      </c>
      <c r="Q218" s="226">
        <v>0</v>
      </c>
      <c r="R218" s="226">
        <f>Q218*H218</f>
        <v>0</v>
      </c>
      <c r="S218" s="226">
        <v>0</v>
      </c>
      <c r="T218" s="227">
        <f>S218*H218</f>
        <v>0</v>
      </c>
      <c r="U218" s="37"/>
      <c r="V218" s="37"/>
      <c r="W218" s="37"/>
      <c r="X218" s="37"/>
      <c r="Y218" s="37"/>
      <c r="Z218" s="37"/>
      <c r="AA218" s="37"/>
      <c r="AB218" s="37"/>
      <c r="AC218" s="37"/>
      <c r="AD218" s="37"/>
      <c r="AE218" s="37"/>
      <c r="AR218" s="228" t="s">
        <v>219</v>
      </c>
      <c r="AT218" s="228" t="s">
        <v>139</v>
      </c>
      <c r="AU218" s="228" t="s">
        <v>86</v>
      </c>
      <c r="AY218" s="16" t="s">
        <v>136</v>
      </c>
      <c r="BE218" s="229">
        <f>IF(N218="základní",J218,0)</f>
        <v>0</v>
      </c>
      <c r="BF218" s="229">
        <f>IF(N218="snížená",J218,0)</f>
        <v>0</v>
      </c>
      <c r="BG218" s="229">
        <f>IF(N218="zákl. přenesená",J218,0)</f>
        <v>0</v>
      </c>
      <c r="BH218" s="229">
        <f>IF(N218="sníž. přenesená",J218,0)</f>
        <v>0</v>
      </c>
      <c r="BI218" s="229">
        <f>IF(N218="nulová",J218,0)</f>
        <v>0</v>
      </c>
      <c r="BJ218" s="16" t="s">
        <v>84</v>
      </c>
      <c r="BK218" s="229">
        <f>ROUND(I218*H218,2)</f>
        <v>0</v>
      </c>
      <c r="BL218" s="16" t="s">
        <v>219</v>
      </c>
      <c r="BM218" s="228" t="s">
        <v>341</v>
      </c>
    </row>
    <row r="219" s="2" customFormat="1">
      <c r="A219" s="37"/>
      <c r="B219" s="38"/>
      <c r="C219" s="39"/>
      <c r="D219" s="230" t="s">
        <v>159</v>
      </c>
      <c r="E219" s="39"/>
      <c r="F219" s="231" t="s">
        <v>342</v>
      </c>
      <c r="G219" s="39"/>
      <c r="H219" s="39"/>
      <c r="I219" s="232"/>
      <c r="J219" s="39"/>
      <c r="K219" s="39"/>
      <c r="L219" s="43"/>
      <c r="M219" s="233"/>
      <c r="N219" s="234"/>
      <c r="O219" s="90"/>
      <c r="P219" s="90"/>
      <c r="Q219" s="90"/>
      <c r="R219" s="90"/>
      <c r="S219" s="90"/>
      <c r="T219" s="91"/>
      <c r="U219" s="37"/>
      <c r="V219" s="37"/>
      <c r="W219" s="37"/>
      <c r="X219" s="37"/>
      <c r="Y219" s="37"/>
      <c r="Z219" s="37"/>
      <c r="AA219" s="37"/>
      <c r="AB219" s="37"/>
      <c r="AC219" s="37"/>
      <c r="AD219" s="37"/>
      <c r="AE219" s="37"/>
      <c r="AT219" s="16" t="s">
        <v>159</v>
      </c>
      <c r="AU219" s="16" t="s">
        <v>86</v>
      </c>
    </row>
    <row r="220" s="2" customFormat="1" ht="16.5" customHeight="1">
      <c r="A220" s="37"/>
      <c r="B220" s="38"/>
      <c r="C220" s="217" t="s">
        <v>343</v>
      </c>
      <c r="D220" s="217" t="s">
        <v>139</v>
      </c>
      <c r="E220" s="218" t="s">
        <v>344</v>
      </c>
      <c r="F220" s="219" t="s">
        <v>345</v>
      </c>
      <c r="G220" s="220" t="s">
        <v>299</v>
      </c>
      <c r="H220" s="267"/>
      <c r="I220" s="222"/>
      <c r="J220" s="223">
        <f>ROUND(I220*H220,2)</f>
        <v>0</v>
      </c>
      <c r="K220" s="219" t="s">
        <v>143</v>
      </c>
      <c r="L220" s="43"/>
      <c r="M220" s="224" t="s">
        <v>1</v>
      </c>
      <c r="N220" s="225" t="s">
        <v>41</v>
      </c>
      <c r="O220" s="90"/>
      <c r="P220" s="226">
        <f>O220*H220</f>
        <v>0</v>
      </c>
      <c r="Q220" s="226">
        <v>0</v>
      </c>
      <c r="R220" s="226">
        <f>Q220*H220</f>
        <v>0</v>
      </c>
      <c r="S220" s="226">
        <v>0</v>
      </c>
      <c r="T220" s="227">
        <f>S220*H220</f>
        <v>0</v>
      </c>
      <c r="U220" s="37"/>
      <c r="V220" s="37"/>
      <c r="W220" s="37"/>
      <c r="X220" s="37"/>
      <c r="Y220" s="37"/>
      <c r="Z220" s="37"/>
      <c r="AA220" s="37"/>
      <c r="AB220" s="37"/>
      <c r="AC220" s="37"/>
      <c r="AD220" s="37"/>
      <c r="AE220" s="37"/>
      <c r="AR220" s="228" t="s">
        <v>219</v>
      </c>
      <c r="AT220" s="228" t="s">
        <v>139</v>
      </c>
      <c r="AU220" s="228" t="s">
        <v>86</v>
      </c>
      <c r="AY220" s="16" t="s">
        <v>136</v>
      </c>
      <c r="BE220" s="229">
        <f>IF(N220="základní",J220,0)</f>
        <v>0</v>
      </c>
      <c r="BF220" s="229">
        <f>IF(N220="snížená",J220,0)</f>
        <v>0</v>
      </c>
      <c r="BG220" s="229">
        <f>IF(N220="zákl. přenesená",J220,0)</f>
        <v>0</v>
      </c>
      <c r="BH220" s="229">
        <f>IF(N220="sníž. přenesená",J220,0)</f>
        <v>0</v>
      </c>
      <c r="BI220" s="229">
        <f>IF(N220="nulová",J220,0)</f>
        <v>0</v>
      </c>
      <c r="BJ220" s="16" t="s">
        <v>84</v>
      </c>
      <c r="BK220" s="229">
        <f>ROUND(I220*H220,2)</f>
        <v>0</v>
      </c>
      <c r="BL220" s="16" t="s">
        <v>219</v>
      </c>
      <c r="BM220" s="228" t="s">
        <v>346</v>
      </c>
    </row>
    <row r="221" s="12" customFormat="1" ht="22.8" customHeight="1">
      <c r="A221" s="12"/>
      <c r="B221" s="201"/>
      <c r="C221" s="202"/>
      <c r="D221" s="203" t="s">
        <v>75</v>
      </c>
      <c r="E221" s="215" t="s">
        <v>347</v>
      </c>
      <c r="F221" s="215" t="s">
        <v>348</v>
      </c>
      <c r="G221" s="202"/>
      <c r="H221" s="202"/>
      <c r="I221" s="205"/>
      <c r="J221" s="216">
        <f>BK221</f>
        <v>0</v>
      </c>
      <c r="K221" s="202"/>
      <c r="L221" s="207"/>
      <c r="M221" s="208"/>
      <c r="N221" s="209"/>
      <c r="O221" s="209"/>
      <c r="P221" s="210">
        <f>SUM(P222:P225)</f>
        <v>0</v>
      </c>
      <c r="Q221" s="209"/>
      <c r="R221" s="210">
        <f>SUM(R222:R225)</f>
        <v>0</v>
      </c>
      <c r="S221" s="209"/>
      <c r="T221" s="211">
        <f>SUM(T222:T225)</f>
        <v>0.002</v>
      </c>
      <c r="U221" s="12"/>
      <c r="V221" s="12"/>
      <c r="W221" s="12"/>
      <c r="X221" s="12"/>
      <c r="Y221" s="12"/>
      <c r="Z221" s="12"/>
      <c r="AA221" s="12"/>
      <c r="AB221" s="12"/>
      <c r="AC221" s="12"/>
      <c r="AD221" s="12"/>
      <c r="AE221" s="12"/>
      <c r="AR221" s="212" t="s">
        <v>86</v>
      </c>
      <c r="AT221" s="213" t="s">
        <v>75</v>
      </c>
      <c r="AU221" s="213" t="s">
        <v>84</v>
      </c>
      <c r="AY221" s="212" t="s">
        <v>136</v>
      </c>
      <c r="BK221" s="214">
        <f>SUM(BK222:BK225)</f>
        <v>0</v>
      </c>
    </row>
    <row r="222" s="2" customFormat="1" ht="16.5" customHeight="1">
      <c r="A222" s="37"/>
      <c r="B222" s="38"/>
      <c r="C222" s="217" t="s">
        <v>349</v>
      </c>
      <c r="D222" s="217" t="s">
        <v>139</v>
      </c>
      <c r="E222" s="218" t="s">
        <v>350</v>
      </c>
      <c r="F222" s="219" t="s">
        <v>351</v>
      </c>
      <c r="G222" s="220" t="s">
        <v>352</v>
      </c>
      <c r="H222" s="221">
        <v>175.21000000000001</v>
      </c>
      <c r="I222" s="222"/>
      <c r="J222" s="223">
        <f>ROUND(I222*H222,2)</f>
        <v>0</v>
      </c>
      <c r="K222" s="219" t="s">
        <v>216</v>
      </c>
      <c r="L222" s="43"/>
      <c r="M222" s="224" t="s">
        <v>1</v>
      </c>
      <c r="N222" s="225" t="s">
        <v>41</v>
      </c>
      <c r="O222" s="90"/>
      <c r="P222" s="226">
        <f>O222*H222</f>
        <v>0</v>
      </c>
      <c r="Q222" s="226">
        <v>0</v>
      </c>
      <c r="R222" s="226">
        <f>Q222*H222</f>
        <v>0</v>
      </c>
      <c r="S222" s="226">
        <v>0</v>
      </c>
      <c r="T222" s="227">
        <f>S222*H222</f>
        <v>0</v>
      </c>
      <c r="U222" s="37"/>
      <c r="V222" s="37"/>
      <c r="W222" s="37"/>
      <c r="X222" s="37"/>
      <c r="Y222" s="37"/>
      <c r="Z222" s="37"/>
      <c r="AA222" s="37"/>
      <c r="AB222" s="37"/>
      <c r="AC222" s="37"/>
      <c r="AD222" s="37"/>
      <c r="AE222" s="37"/>
      <c r="AR222" s="228" t="s">
        <v>219</v>
      </c>
      <c r="AT222" s="228" t="s">
        <v>139</v>
      </c>
      <c r="AU222" s="228" t="s">
        <v>86</v>
      </c>
      <c r="AY222" s="16" t="s">
        <v>136</v>
      </c>
      <c r="BE222" s="229">
        <f>IF(N222="základní",J222,0)</f>
        <v>0</v>
      </c>
      <c r="BF222" s="229">
        <f>IF(N222="snížená",J222,0)</f>
        <v>0</v>
      </c>
      <c r="BG222" s="229">
        <f>IF(N222="zákl. přenesená",J222,0)</f>
        <v>0</v>
      </c>
      <c r="BH222" s="229">
        <f>IF(N222="sníž. přenesená",J222,0)</f>
        <v>0</v>
      </c>
      <c r="BI222" s="229">
        <f>IF(N222="nulová",J222,0)</f>
        <v>0</v>
      </c>
      <c r="BJ222" s="16" t="s">
        <v>84</v>
      </c>
      <c r="BK222" s="229">
        <f>ROUND(I222*H222,2)</f>
        <v>0</v>
      </c>
      <c r="BL222" s="16" t="s">
        <v>219</v>
      </c>
      <c r="BM222" s="228" t="s">
        <v>353</v>
      </c>
    </row>
    <row r="223" s="2" customFormat="1">
      <c r="A223" s="37"/>
      <c r="B223" s="38"/>
      <c r="C223" s="39"/>
      <c r="D223" s="230" t="s">
        <v>159</v>
      </c>
      <c r="E223" s="39"/>
      <c r="F223" s="231" t="s">
        <v>342</v>
      </c>
      <c r="G223" s="39"/>
      <c r="H223" s="39"/>
      <c r="I223" s="232"/>
      <c r="J223" s="39"/>
      <c r="K223" s="39"/>
      <c r="L223" s="43"/>
      <c r="M223" s="233"/>
      <c r="N223" s="234"/>
      <c r="O223" s="90"/>
      <c r="P223" s="90"/>
      <c r="Q223" s="90"/>
      <c r="R223" s="90"/>
      <c r="S223" s="90"/>
      <c r="T223" s="91"/>
      <c r="U223" s="37"/>
      <c r="V223" s="37"/>
      <c r="W223" s="37"/>
      <c r="X223" s="37"/>
      <c r="Y223" s="37"/>
      <c r="Z223" s="37"/>
      <c r="AA223" s="37"/>
      <c r="AB223" s="37"/>
      <c r="AC223" s="37"/>
      <c r="AD223" s="37"/>
      <c r="AE223" s="37"/>
      <c r="AT223" s="16" t="s">
        <v>159</v>
      </c>
      <c r="AU223" s="16" t="s">
        <v>86</v>
      </c>
    </row>
    <row r="224" s="2" customFormat="1" ht="16.5" customHeight="1">
      <c r="A224" s="37"/>
      <c r="B224" s="38"/>
      <c r="C224" s="217" t="s">
        <v>354</v>
      </c>
      <c r="D224" s="217" t="s">
        <v>139</v>
      </c>
      <c r="E224" s="218" t="s">
        <v>355</v>
      </c>
      <c r="F224" s="219" t="s">
        <v>356</v>
      </c>
      <c r="G224" s="220" t="s">
        <v>142</v>
      </c>
      <c r="H224" s="221">
        <v>5</v>
      </c>
      <c r="I224" s="222"/>
      <c r="J224" s="223">
        <f>ROUND(I224*H224,2)</f>
        <v>0</v>
      </c>
      <c r="K224" s="219" t="s">
        <v>143</v>
      </c>
      <c r="L224" s="43"/>
      <c r="M224" s="224" t="s">
        <v>1</v>
      </c>
      <c r="N224" s="225" t="s">
        <v>41</v>
      </c>
      <c r="O224" s="90"/>
      <c r="P224" s="226">
        <f>O224*H224</f>
        <v>0</v>
      </c>
      <c r="Q224" s="226">
        <v>0</v>
      </c>
      <c r="R224" s="226">
        <f>Q224*H224</f>
        <v>0</v>
      </c>
      <c r="S224" s="226">
        <v>0.00040000000000000002</v>
      </c>
      <c r="T224" s="227">
        <f>S224*H224</f>
        <v>0.002</v>
      </c>
      <c r="U224" s="37"/>
      <c r="V224" s="37"/>
      <c r="W224" s="37"/>
      <c r="X224" s="37"/>
      <c r="Y224" s="37"/>
      <c r="Z224" s="37"/>
      <c r="AA224" s="37"/>
      <c r="AB224" s="37"/>
      <c r="AC224" s="37"/>
      <c r="AD224" s="37"/>
      <c r="AE224" s="37"/>
      <c r="AR224" s="228" t="s">
        <v>219</v>
      </c>
      <c r="AT224" s="228" t="s">
        <v>139</v>
      </c>
      <c r="AU224" s="228" t="s">
        <v>86</v>
      </c>
      <c r="AY224" s="16" t="s">
        <v>136</v>
      </c>
      <c r="BE224" s="229">
        <f>IF(N224="základní",J224,0)</f>
        <v>0</v>
      </c>
      <c r="BF224" s="229">
        <f>IF(N224="snížená",J224,0)</f>
        <v>0</v>
      </c>
      <c r="BG224" s="229">
        <f>IF(N224="zákl. přenesená",J224,0)</f>
        <v>0</v>
      </c>
      <c r="BH224" s="229">
        <f>IF(N224="sníž. přenesená",J224,0)</f>
        <v>0</v>
      </c>
      <c r="BI224" s="229">
        <f>IF(N224="nulová",J224,0)</f>
        <v>0</v>
      </c>
      <c r="BJ224" s="16" t="s">
        <v>84</v>
      </c>
      <c r="BK224" s="229">
        <f>ROUND(I224*H224,2)</f>
        <v>0</v>
      </c>
      <c r="BL224" s="16" t="s">
        <v>219</v>
      </c>
      <c r="BM224" s="228" t="s">
        <v>357</v>
      </c>
    </row>
    <row r="225" s="2" customFormat="1" ht="16.5" customHeight="1">
      <c r="A225" s="37"/>
      <c r="B225" s="38"/>
      <c r="C225" s="217" t="s">
        <v>358</v>
      </c>
      <c r="D225" s="217" t="s">
        <v>139</v>
      </c>
      <c r="E225" s="218" t="s">
        <v>359</v>
      </c>
      <c r="F225" s="219" t="s">
        <v>360</v>
      </c>
      <c r="G225" s="220" t="s">
        <v>299</v>
      </c>
      <c r="H225" s="267"/>
      <c r="I225" s="222"/>
      <c r="J225" s="223">
        <f>ROUND(I225*H225,2)</f>
        <v>0</v>
      </c>
      <c r="K225" s="219" t="s">
        <v>143</v>
      </c>
      <c r="L225" s="43"/>
      <c r="M225" s="224" t="s">
        <v>1</v>
      </c>
      <c r="N225" s="225" t="s">
        <v>41</v>
      </c>
      <c r="O225" s="90"/>
      <c r="P225" s="226">
        <f>O225*H225</f>
        <v>0</v>
      </c>
      <c r="Q225" s="226">
        <v>0</v>
      </c>
      <c r="R225" s="226">
        <f>Q225*H225</f>
        <v>0</v>
      </c>
      <c r="S225" s="226">
        <v>0</v>
      </c>
      <c r="T225" s="227">
        <f>S225*H225</f>
        <v>0</v>
      </c>
      <c r="U225" s="37"/>
      <c r="V225" s="37"/>
      <c r="W225" s="37"/>
      <c r="X225" s="37"/>
      <c r="Y225" s="37"/>
      <c r="Z225" s="37"/>
      <c r="AA225" s="37"/>
      <c r="AB225" s="37"/>
      <c r="AC225" s="37"/>
      <c r="AD225" s="37"/>
      <c r="AE225" s="37"/>
      <c r="AR225" s="228" t="s">
        <v>219</v>
      </c>
      <c r="AT225" s="228" t="s">
        <v>139</v>
      </c>
      <c r="AU225" s="228" t="s">
        <v>86</v>
      </c>
      <c r="AY225" s="16" t="s">
        <v>136</v>
      </c>
      <c r="BE225" s="229">
        <f>IF(N225="základní",J225,0)</f>
        <v>0</v>
      </c>
      <c r="BF225" s="229">
        <f>IF(N225="snížená",J225,0)</f>
        <v>0</v>
      </c>
      <c r="BG225" s="229">
        <f>IF(N225="zákl. přenesená",J225,0)</f>
        <v>0</v>
      </c>
      <c r="BH225" s="229">
        <f>IF(N225="sníž. přenesená",J225,0)</f>
        <v>0</v>
      </c>
      <c r="BI225" s="229">
        <f>IF(N225="nulová",J225,0)</f>
        <v>0</v>
      </c>
      <c r="BJ225" s="16" t="s">
        <v>84</v>
      </c>
      <c r="BK225" s="229">
        <f>ROUND(I225*H225,2)</f>
        <v>0</v>
      </c>
      <c r="BL225" s="16" t="s">
        <v>219</v>
      </c>
      <c r="BM225" s="228" t="s">
        <v>361</v>
      </c>
    </row>
    <row r="226" s="12" customFormat="1" ht="22.8" customHeight="1">
      <c r="A226" s="12"/>
      <c r="B226" s="201"/>
      <c r="C226" s="202"/>
      <c r="D226" s="203" t="s">
        <v>75</v>
      </c>
      <c r="E226" s="215" t="s">
        <v>362</v>
      </c>
      <c r="F226" s="215" t="s">
        <v>363</v>
      </c>
      <c r="G226" s="202"/>
      <c r="H226" s="202"/>
      <c r="I226" s="205"/>
      <c r="J226" s="216">
        <f>BK226</f>
        <v>0</v>
      </c>
      <c r="K226" s="202"/>
      <c r="L226" s="207"/>
      <c r="M226" s="208"/>
      <c r="N226" s="209"/>
      <c r="O226" s="209"/>
      <c r="P226" s="210">
        <f>SUM(P227:P243)</f>
        <v>0</v>
      </c>
      <c r="Q226" s="209"/>
      <c r="R226" s="210">
        <f>SUM(R227:R243)</f>
        <v>0.1190145</v>
      </c>
      <c r="S226" s="209"/>
      <c r="T226" s="211">
        <f>SUM(T227:T243)</f>
        <v>0</v>
      </c>
      <c r="U226" s="12"/>
      <c r="V226" s="12"/>
      <c r="W226" s="12"/>
      <c r="X226" s="12"/>
      <c r="Y226" s="12"/>
      <c r="Z226" s="12"/>
      <c r="AA226" s="12"/>
      <c r="AB226" s="12"/>
      <c r="AC226" s="12"/>
      <c r="AD226" s="12"/>
      <c r="AE226" s="12"/>
      <c r="AR226" s="212" t="s">
        <v>86</v>
      </c>
      <c r="AT226" s="213" t="s">
        <v>75</v>
      </c>
      <c r="AU226" s="213" t="s">
        <v>84</v>
      </c>
      <c r="AY226" s="212" t="s">
        <v>136</v>
      </c>
      <c r="BK226" s="214">
        <f>SUM(BK227:BK243)</f>
        <v>0</v>
      </c>
    </row>
    <row r="227" s="2" customFormat="1" ht="16.5" customHeight="1">
      <c r="A227" s="37"/>
      <c r="B227" s="38"/>
      <c r="C227" s="217" t="s">
        <v>364</v>
      </c>
      <c r="D227" s="217" t="s">
        <v>139</v>
      </c>
      <c r="E227" s="218" t="s">
        <v>365</v>
      </c>
      <c r="F227" s="219" t="s">
        <v>366</v>
      </c>
      <c r="G227" s="220" t="s">
        <v>150</v>
      </c>
      <c r="H227" s="221">
        <v>3.2200000000000002</v>
      </c>
      <c r="I227" s="222"/>
      <c r="J227" s="223">
        <f>ROUND(I227*H227,2)</f>
        <v>0</v>
      </c>
      <c r="K227" s="219" t="s">
        <v>143</v>
      </c>
      <c r="L227" s="43"/>
      <c r="M227" s="224" t="s">
        <v>1</v>
      </c>
      <c r="N227" s="225" t="s">
        <v>41</v>
      </c>
      <c r="O227" s="90"/>
      <c r="P227" s="226">
        <f>O227*H227</f>
        <v>0</v>
      </c>
      <c r="Q227" s="226">
        <v>0</v>
      </c>
      <c r="R227" s="226">
        <f>Q227*H227</f>
        <v>0</v>
      </c>
      <c r="S227" s="226">
        <v>0</v>
      </c>
      <c r="T227" s="227">
        <f>S227*H227</f>
        <v>0</v>
      </c>
      <c r="U227" s="37"/>
      <c r="V227" s="37"/>
      <c r="W227" s="37"/>
      <c r="X227" s="37"/>
      <c r="Y227" s="37"/>
      <c r="Z227" s="37"/>
      <c r="AA227" s="37"/>
      <c r="AB227" s="37"/>
      <c r="AC227" s="37"/>
      <c r="AD227" s="37"/>
      <c r="AE227" s="37"/>
      <c r="AR227" s="228" t="s">
        <v>219</v>
      </c>
      <c r="AT227" s="228" t="s">
        <v>139</v>
      </c>
      <c r="AU227" s="228" t="s">
        <v>86</v>
      </c>
      <c r="AY227" s="16" t="s">
        <v>136</v>
      </c>
      <c r="BE227" s="229">
        <f>IF(N227="základní",J227,0)</f>
        <v>0</v>
      </c>
      <c r="BF227" s="229">
        <f>IF(N227="snížená",J227,0)</f>
        <v>0</v>
      </c>
      <c r="BG227" s="229">
        <f>IF(N227="zákl. přenesená",J227,0)</f>
        <v>0</v>
      </c>
      <c r="BH227" s="229">
        <f>IF(N227="sníž. přenesená",J227,0)</f>
        <v>0</v>
      </c>
      <c r="BI227" s="229">
        <f>IF(N227="nulová",J227,0)</f>
        <v>0</v>
      </c>
      <c r="BJ227" s="16" t="s">
        <v>84</v>
      </c>
      <c r="BK227" s="229">
        <f>ROUND(I227*H227,2)</f>
        <v>0</v>
      </c>
      <c r="BL227" s="16" t="s">
        <v>219</v>
      </c>
      <c r="BM227" s="228" t="s">
        <v>367</v>
      </c>
    </row>
    <row r="228" s="2" customFormat="1" ht="16.5" customHeight="1">
      <c r="A228" s="37"/>
      <c r="B228" s="38"/>
      <c r="C228" s="217" t="s">
        <v>368</v>
      </c>
      <c r="D228" s="217" t="s">
        <v>139</v>
      </c>
      <c r="E228" s="218" t="s">
        <v>369</v>
      </c>
      <c r="F228" s="219" t="s">
        <v>370</v>
      </c>
      <c r="G228" s="220" t="s">
        <v>150</v>
      </c>
      <c r="H228" s="221">
        <v>3.8679999999999999</v>
      </c>
      <c r="I228" s="222"/>
      <c r="J228" s="223">
        <f>ROUND(I228*H228,2)</f>
        <v>0</v>
      </c>
      <c r="K228" s="219" t="s">
        <v>143</v>
      </c>
      <c r="L228" s="43"/>
      <c r="M228" s="224" t="s">
        <v>1</v>
      </c>
      <c r="N228" s="225" t="s">
        <v>41</v>
      </c>
      <c r="O228" s="90"/>
      <c r="P228" s="226">
        <f>O228*H228</f>
        <v>0</v>
      </c>
      <c r="Q228" s="226">
        <v>0.00029999999999999997</v>
      </c>
      <c r="R228" s="226">
        <f>Q228*H228</f>
        <v>0.0011603999999999998</v>
      </c>
      <c r="S228" s="226">
        <v>0</v>
      </c>
      <c r="T228" s="227">
        <f>S228*H228</f>
        <v>0</v>
      </c>
      <c r="U228" s="37"/>
      <c r="V228" s="37"/>
      <c r="W228" s="37"/>
      <c r="X228" s="37"/>
      <c r="Y228" s="37"/>
      <c r="Z228" s="37"/>
      <c r="AA228" s="37"/>
      <c r="AB228" s="37"/>
      <c r="AC228" s="37"/>
      <c r="AD228" s="37"/>
      <c r="AE228" s="37"/>
      <c r="AR228" s="228" t="s">
        <v>219</v>
      </c>
      <c r="AT228" s="228" t="s">
        <v>139</v>
      </c>
      <c r="AU228" s="228" t="s">
        <v>86</v>
      </c>
      <c r="AY228" s="16" t="s">
        <v>136</v>
      </c>
      <c r="BE228" s="229">
        <f>IF(N228="základní",J228,0)</f>
        <v>0</v>
      </c>
      <c r="BF228" s="229">
        <f>IF(N228="snížená",J228,0)</f>
        <v>0</v>
      </c>
      <c r="BG228" s="229">
        <f>IF(N228="zákl. přenesená",J228,0)</f>
        <v>0</v>
      </c>
      <c r="BH228" s="229">
        <f>IF(N228="sníž. přenesená",J228,0)</f>
        <v>0</v>
      </c>
      <c r="BI228" s="229">
        <f>IF(N228="nulová",J228,0)</f>
        <v>0</v>
      </c>
      <c r="BJ228" s="16" t="s">
        <v>84</v>
      </c>
      <c r="BK228" s="229">
        <f>ROUND(I228*H228,2)</f>
        <v>0</v>
      </c>
      <c r="BL228" s="16" t="s">
        <v>219</v>
      </c>
      <c r="BM228" s="228" t="s">
        <v>371</v>
      </c>
    </row>
    <row r="229" s="2" customFormat="1" ht="24.15" customHeight="1">
      <c r="A229" s="37"/>
      <c r="B229" s="38"/>
      <c r="C229" s="217" t="s">
        <v>372</v>
      </c>
      <c r="D229" s="217" t="s">
        <v>139</v>
      </c>
      <c r="E229" s="218" t="s">
        <v>373</v>
      </c>
      <c r="F229" s="219" t="s">
        <v>374</v>
      </c>
      <c r="G229" s="220" t="s">
        <v>150</v>
      </c>
      <c r="H229" s="221">
        <v>3.8679999999999999</v>
      </c>
      <c r="I229" s="222"/>
      <c r="J229" s="223">
        <f>ROUND(I229*H229,2)</f>
        <v>0</v>
      </c>
      <c r="K229" s="219" t="s">
        <v>143</v>
      </c>
      <c r="L229" s="43"/>
      <c r="M229" s="224" t="s">
        <v>1</v>
      </c>
      <c r="N229" s="225" t="s">
        <v>41</v>
      </c>
      <c r="O229" s="90"/>
      <c r="P229" s="226">
        <f>O229*H229</f>
        <v>0</v>
      </c>
      <c r="Q229" s="226">
        <v>0.0060000000000000001</v>
      </c>
      <c r="R229" s="226">
        <f>Q229*H229</f>
        <v>0.023207999999999999</v>
      </c>
      <c r="S229" s="226">
        <v>0</v>
      </c>
      <c r="T229" s="227">
        <f>S229*H229</f>
        <v>0</v>
      </c>
      <c r="U229" s="37"/>
      <c r="V229" s="37"/>
      <c r="W229" s="37"/>
      <c r="X229" s="37"/>
      <c r="Y229" s="37"/>
      <c r="Z229" s="37"/>
      <c r="AA229" s="37"/>
      <c r="AB229" s="37"/>
      <c r="AC229" s="37"/>
      <c r="AD229" s="37"/>
      <c r="AE229" s="37"/>
      <c r="AR229" s="228" t="s">
        <v>219</v>
      </c>
      <c r="AT229" s="228" t="s">
        <v>139</v>
      </c>
      <c r="AU229" s="228" t="s">
        <v>86</v>
      </c>
      <c r="AY229" s="16" t="s">
        <v>136</v>
      </c>
      <c r="BE229" s="229">
        <f>IF(N229="základní",J229,0)</f>
        <v>0</v>
      </c>
      <c r="BF229" s="229">
        <f>IF(N229="snížená",J229,0)</f>
        <v>0</v>
      </c>
      <c r="BG229" s="229">
        <f>IF(N229="zákl. přenesená",J229,0)</f>
        <v>0</v>
      </c>
      <c r="BH229" s="229">
        <f>IF(N229="sníž. přenesená",J229,0)</f>
        <v>0</v>
      </c>
      <c r="BI229" s="229">
        <f>IF(N229="nulová",J229,0)</f>
        <v>0</v>
      </c>
      <c r="BJ229" s="16" t="s">
        <v>84</v>
      </c>
      <c r="BK229" s="229">
        <f>ROUND(I229*H229,2)</f>
        <v>0</v>
      </c>
      <c r="BL229" s="16" t="s">
        <v>219</v>
      </c>
      <c r="BM229" s="228" t="s">
        <v>375</v>
      </c>
    </row>
    <row r="230" s="2" customFormat="1">
      <c r="A230" s="37"/>
      <c r="B230" s="38"/>
      <c r="C230" s="39"/>
      <c r="D230" s="230" t="s">
        <v>159</v>
      </c>
      <c r="E230" s="39"/>
      <c r="F230" s="231" t="s">
        <v>376</v>
      </c>
      <c r="G230" s="39"/>
      <c r="H230" s="39"/>
      <c r="I230" s="232"/>
      <c r="J230" s="39"/>
      <c r="K230" s="39"/>
      <c r="L230" s="43"/>
      <c r="M230" s="233"/>
      <c r="N230" s="234"/>
      <c r="O230" s="90"/>
      <c r="P230" s="90"/>
      <c r="Q230" s="90"/>
      <c r="R230" s="90"/>
      <c r="S230" s="90"/>
      <c r="T230" s="91"/>
      <c r="U230" s="37"/>
      <c r="V230" s="37"/>
      <c r="W230" s="37"/>
      <c r="X230" s="37"/>
      <c r="Y230" s="37"/>
      <c r="Z230" s="37"/>
      <c r="AA230" s="37"/>
      <c r="AB230" s="37"/>
      <c r="AC230" s="37"/>
      <c r="AD230" s="37"/>
      <c r="AE230" s="37"/>
      <c r="AT230" s="16" t="s">
        <v>159</v>
      </c>
      <c r="AU230" s="16" t="s">
        <v>86</v>
      </c>
    </row>
    <row r="231" s="13" customFormat="1">
      <c r="A231" s="13"/>
      <c r="B231" s="235"/>
      <c r="C231" s="236"/>
      <c r="D231" s="230" t="s">
        <v>161</v>
      </c>
      <c r="E231" s="237" t="s">
        <v>1</v>
      </c>
      <c r="F231" s="238" t="s">
        <v>377</v>
      </c>
      <c r="G231" s="236"/>
      <c r="H231" s="239">
        <v>3.8679999999999999</v>
      </c>
      <c r="I231" s="240"/>
      <c r="J231" s="236"/>
      <c r="K231" s="236"/>
      <c r="L231" s="241"/>
      <c r="M231" s="242"/>
      <c r="N231" s="243"/>
      <c r="O231" s="243"/>
      <c r="P231" s="243"/>
      <c r="Q231" s="243"/>
      <c r="R231" s="243"/>
      <c r="S231" s="243"/>
      <c r="T231" s="244"/>
      <c r="U231" s="13"/>
      <c r="V231" s="13"/>
      <c r="W231" s="13"/>
      <c r="X231" s="13"/>
      <c r="Y231" s="13"/>
      <c r="Z231" s="13"/>
      <c r="AA231" s="13"/>
      <c r="AB231" s="13"/>
      <c r="AC231" s="13"/>
      <c r="AD231" s="13"/>
      <c r="AE231" s="13"/>
      <c r="AT231" s="245" t="s">
        <v>161</v>
      </c>
      <c r="AU231" s="245" t="s">
        <v>86</v>
      </c>
      <c r="AV231" s="13" t="s">
        <v>86</v>
      </c>
      <c r="AW231" s="13" t="s">
        <v>32</v>
      </c>
      <c r="AX231" s="13" t="s">
        <v>76</v>
      </c>
      <c r="AY231" s="245" t="s">
        <v>136</v>
      </c>
    </row>
    <row r="232" s="14" customFormat="1">
      <c r="A232" s="14"/>
      <c r="B232" s="246"/>
      <c r="C232" s="247"/>
      <c r="D232" s="230" t="s">
        <v>161</v>
      </c>
      <c r="E232" s="248" t="s">
        <v>1</v>
      </c>
      <c r="F232" s="249" t="s">
        <v>163</v>
      </c>
      <c r="G232" s="247"/>
      <c r="H232" s="250">
        <v>3.8679999999999999</v>
      </c>
      <c r="I232" s="251"/>
      <c r="J232" s="247"/>
      <c r="K232" s="247"/>
      <c r="L232" s="252"/>
      <c r="M232" s="253"/>
      <c r="N232" s="254"/>
      <c r="O232" s="254"/>
      <c r="P232" s="254"/>
      <c r="Q232" s="254"/>
      <c r="R232" s="254"/>
      <c r="S232" s="254"/>
      <c r="T232" s="255"/>
      <c r="U232" s="14"/>
      <c r="V232" s="14"/>
      <c r="W232" s="14"/>
      <c r="X232" s="14"/>
      <c r="Y232" s="14"/>
      <c r="Z232" s="14"/>
      <c r="AA232" s="14"/>
      <c r="AB232" s="14"/>
      <c r="AC232" s="14"/>
      <c r="AD232" s="14"/>
      <c r="AE232" s="14"/>
      <c r="AT232" s="256" t="s">
        <v>161</v>
      </c>
      <c r="AU232" s="256" t="s">
        <v>86</v>
      </c>
      <c r="AV232" s="14" t="s">
        <v>144</v>
      </c>
      <c r="AW232" s="14" t="s">
        <v>32</v>
      </c>
      <c r="AX232" s="14" t="s">
        <v>84</v>
      </c>
      <c r="AY232" s="256" t="s">
        <v>136</v>
      </c>
    </row>
    <row r="233" s="2" customFormat="1" ht="16.5" customHeight="1">
      <c r="A233" s="37"/>
      <c r="B233" s="38"/>
      <c r="C233" s="257" t="s">
        <v>378</v>
      </c>
      <c r="D233" s="257" t="s">
        <v>271</v>
      </c>
      <c r="E233" s="258" t="s">
        <v>379</v>
      </c>
      <c r="F233" s="259" t="s">
        <v>380</v>
      </c>
      <c r="G233" s="260" t="s">
        <v>150</v>
      </c>
      <c r="H233" s="261">
        <v>4.4480000000000004</v>
      </c>
      <c r="I233" s="262"/>
      <c r="J233" s="263">
        <f>ROUND(I233*H233,2)</f>
        <v>0</v>
      </c>
      <c r="K233" s="259" t="s">
        <v>216</v>
      </c>
      <c r="L233" s="264"/>
      <c r="M233" s="265" t="s">
        <v>1</v>
      </c>
      <c r="N233" s="266" t="s">
        <v>41</v>
      </c>
      <c r="O233" s="90"/>
      <c r="P233" s="226">
        <f>O233*H233</f>
        <v>0</v>
      </c>
      <c r="Q233" s="226">
        <v>0.019199999999999998</v>
      </c>
      <c r="R233" s="226">
        <f>Q233*H233</f>
        <v>0.085401599999999994</v>
      </c>
      <c r="S233" s="226">
        <v>0</v>
      </c>
      <c r="T233" s="227">
        <f>S233*H233</f>
        <v>0</v>
      </c>
      <c r="U233" s="37"/>
      <c r="V233" s="37"/>
      <c r="W233" s="37"/>
      <c r="X233" s="37"/>
      <c r="Y233" s="37"/>
      <c r="Z233" s="37"/>
      <c r="AA233" s="37"/>
      <c r="AB233" s="37"/>
      <c r="AC233" s="37"/>
      <c r="AD233" s="37"/>
      <c r="AE233" s="37"/>
      <c r="AR233" s="228" t="s">
        <v>274</v>
      </c>
      <c r="AT233" s="228" t="s">
        <v>271</v>
      </c>
      <c r="AU233" s="228" t="s">
        <v>86</v>
      </c>
      <c r="AY233" s="16" t="s">
        <v>136</v>
      </c>
      <c r="BE233" s="229">
        <f>IF(N233="základní",J233,0)</f>
        <v>0</v>
      </c>
      <c r="BF233" s="229">
        <f>IF(N233="snížená",J233,0)</f>
        <v>0</v>
      </c>
      <c r="BG233" s="229">
        <f>IF(N233="zákl. přenesená",J233,0)</f>
        <v>0</v>
      </c>
      <c r="BH233" s="229">
        <f>IF(N233="sníž. přenesená",J233,0)</f>
        <v>0</v>
      </c>
      <c r="BI233" s="229">
        <f>IF(N233="nulová",J233,0)</f>
        <v>0</v>
      </c>
      <c r="BJ233" s="16" t="s">
        <v>84</v>
      </c>
      <c r="BK233" s="229">
        <f>ROUND(I233*H233,2)</f>
        <v>0</v>
      </c>
      <c r="BL233" s="16" t="s">
        <v>219</v>
      </c>
      <c r="BM233" s="228" t="s">
        <v>381</v>
      </c>
    </row>
    <row r="234" s="2" customFormat="1">
      <c r="A234" s="37"/>
      <c r="B234" s="38"/>
      <c r="C234" s="39"/>
      <c r="D234" s="230" t="s">
        <v>159</v>
      </c>
      <c r="E234" s="39"/>
      <c r="F234" s="231" t="s">
        <v>382</v>
      </c>
      <c r="G234" s="39"/>
      <c r="H234" s="39"/>
      <c r="I234" s="232"/>
      <c r="J234" s="39"/>
      <c r="K234" s="39"/>
      <c r="L234" s="43"/>
      <c r="M234" s="233"/>
      <c r="N234" s="234"/>
      <c r="O234" s="90"/>
      <c r="P234" s="90"/>
      <c r="Q234" s="90"/>
      <c r="R234" s="90"/>
      <c r="S234" s="90"/>
      <c r="T234" s="91"/>
      <c r="U234" s="37"/>
      <c r="V234" s="37"/>
      <c r="W234" s="37"/>
      <c r="X234" s="37"/>
      <c r="Y234" s="37"/>
      <c r="Z234" s="37"/>
      <c r="AA234" s="37"/>
      <c r="AB234" s="37"/>
      <c r="AC234" s="37"/>
      <c r="AD234" s="37"/>
      <c r="AE234" s="37"/>
      <c r="AT234" s="16" t="s">
        <v>159</v>
      </c>
      <c r="AU234" s="16" t="s">
        <v>86</v>
      </c>
    </row>
    <row r="235" s="13" customFormat="1">
      <c r="A235" s="13"/>
      <c r="B235" s="235"/>
      <c r="C235" s="236"/>
      <c r="D235" s="230" t="s">
        <v>161</v>
      </c>
      <c r="E235" s="236"/>
      <c r="F235" s="238" t="s">
        <v>383</v>
      </c>
      <c r="G235" s="236"/>
      <c r="H235" s="239">
        <v>4.4480000000000004</v>
      </c>
      <c r="I235" s="240"/>
      <c r="J235" s="236"/>
      <c r="K235" s="236"/>
      <c r="L235" s="241"/>
      <c r="M235" s="242"/>
      <c r="N235" s="243"/>
      <c r="O235" s="243"/>
      <c r="P235" s="243"/>
      <c r="Q235" s="243"/>
      <c r="R235" s="243"/>
      <c r="S235" s="243"/>
      <c r="T235" s="244"/>
      <c r="U235" s="13"/>
      <c r="V235" s="13"/>
      <c r="W235" s="13"/>
      <c r="X235" s="13"/>
      <c r="Y235" s="13"/>
      <c r="Z235" s="13"/>
      <c r="AA235" s="13"/>
      <c r="AB235" s="13"/>
      <c r="AC235" s="13"/>
      <c r="AD235" s="13"/>
      <c r="AE235" s="13"/>
      <c r="AT235" s="245" t="s">
        <v>161</v>
      </c>
      <c r="AU235" s="245" t="s">
        <v>86</v>
      </c>
      <c r="AV235" s="13" t="s">
        <v>86</v>
      </c>
      <c r="AW235" s="13" t="s">
        <v>4</v>
      </c>
      <c r="AX235" s="13" t="s">
        <v>84</v>
      </c>
      <c r="AY235" s="245" t="s">
        <v>136</v>
      </c>
    </row>
    <row r="236" s="2" customFormat="1" ht="21.75" customHeight="1">
      <c r="A236" s="37"/>
      <c r="B236" s="38"/>
      <c r="C236" s="217" t="s">
        <v>384</v>
      </c>
      <c r="D236" s="217" t="s">
        <v>139</v>
      </c>
      <c r="E236" s="218" t="s">
        <v>385</v>
      </c>
      <c r="F236" s="219" t="s">
        <v>386</v>
      </c>
      <c r="G236" s="220" t="s">
        <v>150</v>
      </c>
      <c r="H236" s="221">
        <v>3.8679999999999999</v>
      </c>
      <c r="I236" s="222"/>
      <c r="J236" s="223">
        <f>ROUND(I236*H236,2)</f>
        <v>0</v>
      </c>
      <c r="K236" s="219" t="s">
        <v>143</v>
      </c>
      <c r="L236" s="43"/>
      <c r="M236" s="224" t="s">
        <v>1</v>
      </c>
      <c r="N236" s="225" t="s">
        <v>41</v>
      </c>
      <c r="O236" s="90"/>
      <c r="P236" s="226">
        <f>O236*H236</f>
        <v>0</v>
      </c>
      <c r="Q236" s="226">
        <v>0</v>
      </c>
      <c r="R236" s="226">
        <f>Q236*H236</f>
        <v>0</v>
      </c>
      <c r="S236" s="226">
        <v>0</v>
      </c>
      <c r="T236" s="227">
        <f>S236*H236</f>
        <v>0</v>
      </c>
      <c r="U236" s="37"/>
      <c r="V236" s="37"/>
      <c r="W236" s="37"/>
      <c r="X236" s="37"/>
      <c r="Y236" s="37"/>
      <c r="Z236" s="37"/>
      <c r="AA236" s="37"/>
      <c r="AB236" s="37"/>
      <c r="AC236" s="37"/>
      <c r="AD236" s="37"/>
      <c r="AE236" s="37"/>
      <c r="AR236" s="228" t="s">
        <v>219</v>
      </c>
      <c r="AT236" s="228" t="s">
        <v>139</v>
      </c>
      <c r="AU236" s="228" t="s">
        <v>86</v>
      </c>
      <c r="AY236" s="16" t="s">
        <v>136</v>
      </c>
      <c r="BE236" s="229">
        <f>IF(N236="základní",J236,0)</f>
        <v>0</v>
      </c>
      <c r="BF236" s="229">
        <f>IF(N236="snížená",J236,0)</f>
        <v>0</v>
      </c>
      <c r="BG236" s="229">
        <f>IF(N236="zákl. přenesená",J236,0)</f>
        <v>0</v>
      </c>
      <c r="BH236" s="229">
        <f>IF(N236="sníž. přenesená",J236,0)</f>
        <v>0</v>
      </c>
      <c r="BI236" s="229">
        <f>IF(N236="nulová",J236,0)</f>
        <v>0</v>
      </c>
      <c r="BJ236" s="16" t="s">
        <v>84</v>
      </c>
      <c r="BK236" s="229">
        <f>ROUND(I236*H236,2)</f>
        <v>0</v>
      </c>
      <c r="BL236" s="16" t="s">
        <v>219</v>
      </c>
      <c r="BM236" s="228" t="s">
        <v>387</v>
      </c>
    </row>
    <row r="237" s="2" customFormat="1" ht="16.5" customHeight="1">
      <c r="A237" s="37"/>
      <c r="B237" s="38"/>
      <c r="C237" s="217" t="s">
        <v>388</v>
      </c>
      <c r="D237" s="217" t="s">
        <v>139</v>
      </c>
      <c r="E237" s="218" t="s">
        <v>389</v>
      </c>
      <c r="F237" s="219" t="s">
        <v>390</v>
      </c>
      <c r="G237" s="220" t="s">
        <v>150</v>
      </c>
      <c r="H237" s="221">
        <v>3.8679999999999999</v>
      </c>
      <c r="I237" s="222"/>
      <c r="J237" s="223">
        <f>ROUND(I237*H237,2)</f>
        <v>0</v>
      </c>
      <c r="K237" s="219" t="s">
        <v>216</v>
      </c>
      <c r="L237" s="43"/>
      <c r="M237" s="224" t="s">
        <v>1</v>
      </c>
      <c r="N237" s="225" t="s">
        <v>41</v>
      </c>
      <c r="O237" s="90"/>
      <c r="P237" s="226">
        <f>O237*H237</f>
        <v>0</v>
      </c>
      <c r="Q237" s="226">
        <v>0</v>
      </c>
      <c r="R237" s="226">
        <f>Q237*H237</f>
        <v>0</v>
      </c>
      <c r="S237" s="226">
        <v>0</v>
      </c>
      <c r="T237" s="227">
        <f>S237*H237</f>
        <v>0</v>
      </c>
      <c r="U237" s="37"/>
      <c r="V237" s="37"/>
      <c r="W237" s="37"/>
      <c r="X237" s="37"/>
      <c r="Y237" s="37"/>
      <c r="Z237" s="37"/>
      <c r="AA237" s="37"/>
      <c r="AB237" s="37"/>
      <c r="AC237" s="37"/>
      <c r="AD237" s="37"/>
      <c r="AE237" s="37"/>
      <c r="AR237" s="228" t="s">
        <v>219</v>
      </c>
      <c r="AT237" s="228" t="s">
        <v>139</v>
      </c>
      <c r="AU237" s="228" t="s">
        <v>86</v>
      </c>
      <c r="AY237" s="16" t="s">
        <v>136</v>
      </c>
      <c r="BE237" s="229">
        <f>IF(N237="základní",J237,0)</f>
        <v>0</v>
      </c>
      <c r="BF237" s="229">
        <f>IF(N237="snížená",J237,0)</f>
        <v>0</v>
      </c>
      <c r="BG237" s="229">
        <f>IF(N237="zákl. přenesená",J237,0)</f>
        <v>0</v>
      </c>
      <c r="BH237" s="229">
        <f>IF(N237="sníž. přenesená",J237,0)</f>
        <v>0</v>
      </c>
      <c r="BI237" s="229">
        <f>IF(N237="nulová",J237,0)</f>
        <v>0</v>
      </c>
      <c r="BJ237" s="16" t="s">
        <v>84</v>
      </c>
      <c r="BK237" s="229">
        <f>ROUND(I237*H237,2)</f>
        <v>0</v>
      </c>
      <c r="BL237" s="16" t="s">
        <v>219</v>
      </c>
      <c r="BM237" s="228" t="s">
        <v>391</v>
      </c>
    </row>
    <row r="238" s="2" customFormat="1">
      <c r="A238" s="37"/>
      <c r="B238" s="38"/>
      <c r="C238" s="39"/>
      <c r="D238" s="230" t="s">
        <v>159</v>
      </c>
      <c r="E238" s="39"/>
      <c r="F238" s="231" t="s">
        <v>392</v>
      </c>
      <c r="G238" s="39"/>
      <c r="H238" s="39"/>
      <c r="I238" s="232"/>
      <c r="J238" s="39"/>
      <c r="K238" s="39"/>
      <c r="L238" s="43"/>
      <c r="M238" s="233"/>
      <c r="N238" s="234"/>
      <c r="O238" s="90"/>
      <c r="P238" s="90"/>
      <c r="Q238" s="90"/>
      <c r="R238" s="90"/>
      <c r="S238" s="90"/>
      <c r="T238" s="91"/>
      <c r="U238" s="37"/>
      <c r="V238" s="37"/>
      <c r="W238" s="37"/>
      <c r="X238" s="37"/>
      <c r="Y238" s="37"/>
      <c r="Z238" s="37"/>
      <c r="AA238" s="37"/>
      <c r="AB238" s="37"/>
      <c r="AC238" s="37"/>
      <c r="AD238" s="37"/>
      <c r="AE238" s="37"/>
      <c r="AT238" s="16" t="s">
        <v>159</v>
      </c>
      <c r="AU238" s="16" t="s">
        <v>86</v>
      </c>
    </row>
    <row r="239" s="2" customFormat="1" ht="16.5" customHeight="1">
      <c r="A239" s="37"/>
      <c r="B239" s="38"/>
      <c r="C239" s="217" t="s">
        <v>393</v>
      </c>
      <c r="D239" s="217" t="s">
        <v>139</v>
      </c>
      <c r="E239" s="218" t="s">
        <v>394</v>
      </c>
      <c r="F239" s="219" t="s">
        <v>395</v>
      </c>
      <c r="G239" s="220" t="s">
        <v>150</v>
      </c>
      <c r="H239" s="221">
        <v>6.1630000000000003</v>
      </c>
      <c r="I239" s="222"/>
      <c r="J239" s="223">
        <f>ROUND(I239*H239,2)</f>
        <v>0</v>
      </c>
      <c r="K239" s="219" t="s">
        <v>216</v>
      </c>
      <c r="L239" s="43"/>
      <c r="M239" s="224" t="s">
        <v>1</v>
      </c>
      <c r="N239" s="225" t="s">
        <v>41</v>
      </c>
      <c r="O239" s="90"/>
      <c r="P239" s="226">
        <f>O239*H239</f>
        <v>0</v>
      </c>
      <c r="Q239" s="226">
        <v>0.0015</v>
      </c>
      <c r="R239" s="226">
        <f>Q239*H239</f>
        <v>0.009244500000000001</v>
      </c>
      <c r="S239" s="226">
        <v>0</v>
      </c>
      <c r="T239" s="227">
        <f>S239*H239</f>
        <v>0</v>
      </c>
      <c r="U239" s="37"/>
      <c r="V239" s="37"/>
      <c r="W239" s="37"/>
      <c r="X239" s="37"/>
      <c r="Y239" s="37"/>
      <c r="Z239" s="37"/>
      <c r="AA239" s="37"/>
      <c r="AB239" s="37"/>
      <c r="AC239" s="37"/>
      <c r="AD239" s="37"/>
      <c r="AE239" s="37"/>
      <c r="AR239" s="228" t="s">
        <v>219</v>
      </c>
      <c r="AT239" s="228" t="s">
        <v>139</v>
      </c>
      <c r="AU239" s="228" t="s">
        <v>86</v>
      </c>
      <c r="AY239" s="16" t="s">
        <v>136</v>
      </c>
      <c r="BE239" s="229">
        <f>IF(N239="základní",J239,0)</f>
        <v>0</v>
      </c>
      <c r="BF239" s="229">
        <f>IF(N239="snížená",J239,0)</f>
        <v>0</v>
      </c>
      <c r="BG239" s="229">
        <f>IF(N239="zákl. přenesená",J239,0)</f>
        <v>0</v>
      </c>
      <c r="BH239" s="229">
        <f>IF(N239="sníž. přenesená",J239,0)</f>
        <v>0</v>
      </c>
      <c r="BI239" s="229">
        <f>IF(N239="nulová",J239,0)</f>
        <v>0</v>
      </c>
      <c r="BJ239" s="16" t="s">
        <v>84</v>
      </c>
      <c r="BK239" s="229">
        <f>ROUND(I239*H239,2)</f>
        <v>0</v>
      </c>
      <c r="BL239" s="16" t="s">
        <v>219</v>
      </c>
      <c r="BM239" s="228" t="s">
        <v>396</v>
      </c>
    </row>
    <row r="240" s="2" customFormat="1">
      <c r="A240" s="37"/>
      <c r="B240" s="38"/>
      <c r="C240" s="39"/>
      <c r="D240" s="230" t="s">
        <v>159</v>
      </c>
      <c r="E240" s="39"/>
      <c r="F240" s="231" t="s">
        <v>397</v>
      </c>
      <c r="G240" s="39"/>
      <c r="H240" s="39"/>
      <c r="I240" s="232"/>
      <c r="J240" s="39"/>
      <c r="K240" s="39"/>
      <c r="L240" s="43"/>
      <c r="M240" s="233"/>
      <c r="N240" s="234"/>
      <c r="O240" s="90"/>
      <c r="P240" s="90"/>
      <c r="Q240" s="90"/>
      <c r="R240" s="90"/>
      <c r="S240" s="90"/>
      <c r="T240" s="91"/>
      <c r="U240" s="37"/>
      <c r="V240" s="37"/>
      <c r="W240" s="37"/>
      <c r="X240" s="37"/>
      <c r="Y240" s="37"/>
      <c r="Z240" s="37"/>
      <c r="AA240" s="37"/>
      <c r="AB240" s="37"/>
      <c r="AC240" s="37"/>
      <c r="AD240" s="37"/>
      <c r="AE240" s="37"/>
      <c r="AT240" s="16" t="s">
        <v>159</v>
      </c>
      <c r="AU240" s="16" t="s">
        <v>86</v>
      </c>
    </row>
    <row r="241" s="13" customFormat="1">
      <c r="A241" s="13"/>
      <c r="B241" s="235"/>
      <c r="C241" s="236"/>
      <c r="D241" s="230" t="s">
        <v>161</v>
      </c>
      <c r="E241" s="237" t="s">
        <v>1</v>
      </c>
      <c r="F241" s="238" t="s">
        <v>398</v>
      </c>
      <c r="G241" s="236"/>
      <c r="H241" s="239">
        <v>6.1630000000000003</v>
      </c>
      <c r="I241" s="240"/>
      <c r="J241" s="236"/>
      <c r="K241" s="236"/>
      <c r="L241" s="241"/>
      <c r="M241" s="242"/>
      <c r="N241" s="243"/>
      <c r="O241" s="243"/>
      <c r="P241" s="243"/>
      <c r="Q241" s="243"/>
      <c r="R241" s="243"/>
      <c r="S241" s="243"/>
      <c r="T241" s="244"/>
      <c r="U241" s="13"/>
      <c r="V241" s="13"/>
      <c r="W241" s="13"/>
      <c r="X241" s="13"/>
      <c r="Y241" s="13"/>
      <c r="Z241" s="13"/>
      <c r="AA241" s="13"/>
      <c r="AB241" s="13"/>
      <c r="AC241" s="13"/>
      <c r="AD241" s="13"/>
      <c r="AE241" s="13"/>
      <c r="AT241" s="245" t="s">
        <v>161</v>
      </c>
      <c r="AU241" s="245" t="s">
        <v>86</v>
      </c>
      <c r="AV241" s="13" t="s">
        <v>86</v>
      </c>
      <c r="AW241" s="13" t="s">
        <v>32</v>
      </c>
      <c r="AX241" s="13" t="s">
        <v>76</v>
      </c>
      <c r="AY241" s="245" t="s">
        <v>136</v>
      </c>
    </row>
    <row r="242" s="14" customFormat="1">
      <c r="A242" s="14"/>
      <c r="B242" s="246"/>
      <c r="C242" s="247"/>
      <c r="D242" s="230" t="s">
        <v>161</v>
      </c>
      <c r="E242" s="248" t="s">
        <v>1</v>
      </c>
      <c r="F242" s="249" t="s">
        <v>163</v>
      </c>
      <c r="G242" s="247"/>
      <c r="H242" s="250">
        <v>6.1630000000000003</v>
      </c>
      <c r="I242" s="251"/>
      <c r="J242" s="247"/>
      <c r="K242" s="247"/>
      <c r="L242" s="252"/>
      <c r="M242" s="253"/>
      <c r="N242" s="254"/>
      <c r="O242" s="254"/>
      <c r="P242" s="254"/>
      <c r="Q242" s="254"/>
      <c r="R242" s="254"/>
      <c r="S242" s="254"/>
      <c r="T242" s="255"/>
      <c r="U242" s="14"/>
      <c r="V242" s="14"/>
      <c r="W242" s="14"/>
      <c r="X242" s="14"/>
      <c r="Y242" s="14"/>
      <c r="Z242" s="14"/>
      <c r="AA242" s="14"/>
      <c r="AB242" s="14"/>
      <c r="AC242" s="14"/>
      <c r="AD242" s="14"/>
      <c r="AE242" s="14"/>
      <c r="AT242" s="256" t="s">
        <v>161</v>
      </c>
      <c r="AU242" s="256" t="s">
        <v>86</v>
      </c>
      <c r="AV242" s="14" t="s">
        <v>144</v>
      </c>
      <c r="AW242" s="14" t="s">
        <v>32</v>
      </c>
      <c r="AX242" s="14" t="s">
        <v>84</v>
      </c>
      <c r="AY242" s="256" t="s">
        <v>136</v>
      </c>
    </row>
    <row r="243" s="2" customFormat="1" ht="16.5" customHeight="1">
      <c r="A243" s="37"/>
      <c r="B243" s="38"/>
      <c r="C243" s="217" t="s">
        <v>399</v>
      </c>
      <c r="D243" s="217" t="s">
        <v>139</v>
      </c>
      <c r="E243" s="218" t="s">
        <v>400</v>
      </c>
      <c r="F243" s="219" t="s">
        <v>401</v>
      </c>
      <c r="G243" s="220" t="s">
        <v>174</v>
      </c>
      <c r="H243" s="221">
        <v>0.119</v>
      </c>
      <c r="I243" s="222"/>
      <c r="J243" s="223">
        <f>ROUND(I243*H243,2)</f>
        <v>0</v>
      </c>
      <c r="K243" s="219" t="s">
        <v>143</v>
      </c>
      <c r="L243" s="43"/>
      <c r="M243" s="224" t="s">
        <v>1</v>
      </c>
      <c r="N243" s="225" t="s">
        <v>41</v>
      </c>
      <c r="O243" s="90"/>
      <c r="P243" s="226">
        <f>O243*H243</f>
        <v>0</v>
      </c>
      <c r="Q243" s="226">
        <v>0</v>
      </c>
      <c r="R243" s="226">
        <f>Q243*H243</f>
        <v>0</v>
      </c>
      <c r="S243" s="226">
        <v>0</v>
      </c>
      <c r="T243" s="227">
        <f>S243*H243</f>
        <v>0</v>
      </c>
      <c r="U243" s="37"/>
      <c r="V243" s="37"/>
      <c r="W243" s="37"/>
      <c r="X243" s="37"/>
      <c r="Y243" s="37"/>
      <c r="Z243" s="37"/>
      <c r="AA243" s="37"/>
      <c r="AB243" s="37"/>
      <c r="AC243" s="37"/>
      <c r="AD243" s="37"/>
      <c r="AE243" s="37"/>
      <c r="AR243" s="228" t="s">
        <v>219</v>
      </c>
      <c r="AT243" s="228" t="s">
        <v>139</v>
      </c>
      <c r="AU243" s="228" t="s">
        <v>86</v>
      </c>
      <c r="AY243" s="16" t="s">
        <v>136</v>
      </c>
      <c r="BE243" s="229">
        <f>IF(N243="základní",J243,0)</f>
        <v>0</v>
      </c>
      <c r="BF243" s="229">
        <f>IF(N243="snížená",J243,0)</f>
        <v>0</v>
      </c>
      <c r="BG243" s="229">
        <f>IF(N243="zákl. přenesená",J243,0)</f>
        <v>0</v>
      </c>
      <c r="BH243" s="229">
        <f>IF(N243="sníž. přenesená",J243,0)</f>
        <v>0</v>
      </c>
      <c r="BI243" s="229">
        <f>IF(N243="nulová",J243,0)</f>
        <v>0</v>
      </c>
      <c r="BJ243" s="16" t="s">
        <v>84</v>
      </c>
      <c r="BK243" s="229">
        <f>ROUND(I243*H243,2)</f>
        <v>0</v>
      </c>
      <c r="BL243" s="16" t="s">
        <v>219</v>
      </c>
      <c r="BM243" s="228" t="s">
        <v>402</v>
      </c>
    </row>
    <row r="244" s="12" customFormat="1" ht="22.8" customHeight="1">
      <c r="A244" s="12"/>
      <c r="B244" s="201"/>
      <c r="C244" s="202"/>
      <c r="D244" s="203" t="s">
        <v>75</v>
      </c>
      <c r="E244" s="215" t="s">
        <v>403</v>
      </c>
      <c r="F244" s="215" t="s">
        <v>404</v>
      </c>
      <c r="G244" s="202"/>
      <c r="H244" s="202"/>
      <c r="I244" s="205"/>
      <c r="J244" s="216">
        <f>BK244</f>
        <v>0</v>
      </c>
      <c r="K244" s="202"/>
      <c r="L244" s="207"/>
      <c r="M244" s="208"/>
      <c r="N244" s="209"/>
      <c r="O244" s="209"/>
      <c r="P244" s="210">
        <f>SUM(P245:P248)</f>
        <v>0</v>
      </c>
      <c r="Q244" s="209"/>
      <c r="R244" s="210">
        <f>SUM(R245:R248)</f>
        <v>0.25300663000000001</v>
      </c>
      <c r="S244" s="209"/>
      <c r="T244" s="211">
        <f>SUM(T245:T248)</f>
        <v>0.05425</v>
      </c>
      <c r="U244" s="12"/>
      <c r="V244" s="12"/>
      <c r="W244" s="12"/>
      <c r="X244" s="12"/>
      <c r="Y244" s="12"/>
      <c r="Z244" s="12"/>
      <c r="AA244" s="12"/>
      <c r="AB244" s="12"/>
      <c r="AC244" s="12"/>
      <c r="AD244" s="12"/>
      <c r="AE244" s="12"/>
      <c r="AR244" s="212" t="s">
        <v>86</v>
      </c>
      <c r="AT244" s="213" t="s">
        <v>75</v>
      </c>
      <c r="AU244" s="213" t="s">
        <v>84</v>
      </c>
      <c r="AY244" s="212" t="s">
        <v>136</v>
      </c>
      <c r="BK244" s="214">
        <f>SUM(BK245:BK248)</f>
        <v>0</v>
      </c>
    </row>
    <row r="245" s="2" customFormat="1" ht="16.5" customHeight="1">
      <c r="A245" s="37"/>
      <c r="B245" s="38"/>
      <c r="C245" s="217" t="s">
        <v>405</v>
      </c>
      <c r="D245" s="217" t="s">
        <v>139</v>
      </c>
      <c r="E245" s="218" t="s">
        <v>406</v>
      </c>
      <c r="F245" s="219" t="s">
        <v>407</v>
      </c>
      <c r="G245" s="220" t="s">
        <v>150</v>
      </c>
      <c r="H245" s="221">
        <v>175</v>
      </c>
      <c r="I245" s="222"/>
      <c r="J245" s="223">
        <f>ROUND(I245*H245,2)</f>
        <v>0</v>
      </c>
      <c r="K245" s="219" t="s">
        <v>143</v>
      </c>
      <c r="L245" s="43"/>
      <c r="M245" s="224" t="s">
        <v>1</v>
      </c>
      <c r="N245" s="225" t="s">
        <v>41</v>
      </c>
      <c r="O245" s="90"/>
      <c r="P245" s="226">
        <f>O245*H245</f>
        <v>0</v>
      </c>
      <c r="Q245" s="226">
        <v>0.001</v>
      </c>
      <c r="R245" s="226">
        <f>Q245*H245</f>
        <v>0.17500000000000002</v>
      </c>
      <c r="S245" s="226">
        <v>0.00031</v>
      </c>
      <c r="T245" s="227">
        <f>S245*H245</f>
        <v>0.05425</v>
      </c>
      <c r="U245" s="37"/>
      <c r="V245" s="37"/>
      <c r="W245" s="37"/>
      <c r="X245" s="37"/>
      <c r="Y245" s="37"/>
      <c r="Z245" s="37"/>
      <c r="AA245" s="37"/>
      <c r="AB245" s="37"/>
      <c r="AC245" s="37"/>
      <c r="AD245" s="37"/>
      <c r="AE245" s="37"/>
      <c r="AR245" s="228" t="s">
        <v>219</v>
      </c>
      <c r="AT245" s="228" t="s">
        <v>139</v>
      </c>
      <c r="AU245" s="228" t="s">
        <v>86</v>
      </c>
      <c r="AY245" s="16" t="s">
        <v>136</v>
      </c>
      <c r="BE245" s="229">
        <f>IF(N245="základní",J245,0)</f>
        <v>0</v>
      </c>
      <c r="BF245" s="229">
        <f>IF(N245="snížená",J245,0)</f>
        <v>0</v>
      </c>
      <c r="BG245" s="229">
        <f>IF(N245="zákl. přenesená",J245,0)</f>
        <v>0</v>
      </c>
      <c r="BH245" s="229">
        <f>IF(N245="sníž. přenesená",J245,0)</f>
        <v>0</v>
      </c>
      <c r="BI245" s="229">
        <f>IF(N245="nulová",J245,0)</f>
        <v>0</v>
      </c>
      <c r="BJ245" s="16" t="s">
        <v>84</v>
      </c>
      <c r="BK245" s="229">
        <f>ROUND(I245*H245,2)</f>
        <v>0</v>
      </c>
      <c r="BL245" s="16" t="s">
        <v>219</v>
      </c>
      <c r="BM245" s="228" t="s">
        <v>408</v>
      </c>
    </row>
    <row r="246" s="2" customFormat="1" ht="16.5" customHeight="1">
      <c r="A246" s="37"/>
      <c r="B246" s="38"/>
      <c r="C246" s="217" t="s">
        <v>409</v>
      </c>
      <c r="D246" s="217" t="s">
        <v>139</v>
      </c>
      <c r="E246" s="218" t="s">
        <v>410</v>
      </c>
      <c r="F246" s="219" t="s">
        <v>411</v>
      </c>
      <c r="G246" s="220" t="s">
        <v>150</v>
      </c>
      <c r="H246" s="221">
        <v>200.017</v>
      </c>
      <c r="I246" s="222"/>
      <c r="J246" s="223">
        <f>ROUND(I246*H246,2)</f>
        <v>0</v>
      </c>
      <c r="K246" s="219" t="s">
        <v>143</v>
      </c>
      <c r="L246" s="43"/>
      <c r="M246" s="224" t="s">
        <v>1</v>
      </c>
      <c r="N246" s="225" t="s">
        <v>41</v>
      </c>
      <c r="O246" s="90"/>
      <c r="P246" s="226">
        <f>O246*H246</f>
        <v>0</v>
      </c>
      <c r="Q246" s="226">
        <v>0.00010000000000000001</v>
      </c>
      <c r="R246" s="226">
        <f>Q246*H246</f>
        <v>0.020001700000000001</v>
      </c>
      <c r="S246" s="226">
        <v>0</v>
      </c>
      <c r="T246" s="227">
        <f>S246*H246</f>
        <v>0</v>
      </c>
      <c r="U246" s="37"/>
      <c r="V246" s="37"/>
      <c r="W246" s="37"/>
      <c r="X246" s="37"/>
      <c r="Y246" s="37"/>
      <c r="Z246" s="37"/>
      <c r="AA246" s="37"/>
      <c r="AB246" s="37"/>
      <c r="AC246" s="37"/>
      <c r="AD246" s="37"/>
      <c r="AE246" s="37"/>
      <c r="AR246" s="228" t="s">
        <v>219</v>
      </c>
      <c r="AT246" s="228" t="s">
        <v>139</v>
      </c>
      <c r="AU246" s="228" t="s">
        <v>86</v>
      </c>
      <c r="AY246" s="16" t="s">
        <v>136</v>
      </c>
      <c r="BE246" s="229">
        <f>IF(N246="základní",J246,0)</f>
        <v>0</v>
      </c>
      <c r="BF246" s="229">
        <f>IF(N246="snížená",J246,0)</f>
        <v>0</v>
      </c>
      <c r="BG246" s="229">
        <f>IF(N246="zákl. přenesená",J246,0)</f>
        <v>0</v>
      </c>
      <c r="BH246" s="229">
        <f>IF(N246="sníž. přenesená",J246,0)</f>
        <v>0</v>
      </c>
      <c r="BI246" s="229">
        <f>IF(N246="nulová",J246,0)</f>
        <v>0</v>
      </c>
      <c r="BJ246" s="16" t="s">
        <v>84</v>
      </c>
      <c r="BK246" s="229">
        <f>ROUND(I246*H246,2)</f>
        <v>0</v>
      </c>
      <c r="BL246" s="16" t="s">
        <v>219</v>
      </c>
      <c r="BM246" s="228" t="s">
        <v>412</v>
      </c>
    </row>
    <row r="247" s="2" customFormat="1" ht="16.5" customHeight="1">
      <c r="A247" s="37"/>
      <c r="B247" s="38"/>
      <c r="C247" s="217" t="s">
        <v>413</v>
      </c>
      <c r="D247" s="217" t="s">
        <v>139</v>
      </c>
      <c r="E247" s="218" t="s">
        <v>414</v>
      </c>
      <c r="F247" s="219" t="s">
        <v>415</v>
      </c>
      <c r="G247" s="220" t="s">
        <v>150</v>
      </c>
      <c r="H247" s="221">
        <v>200.017</v>
      </c>
      <c r="I247" s="222"/>
      <c r="J247" s="223">
        <f>ROUND(I247*H247,2)</f>
        <v>0</v>
      </c>
      <c r="K247" s="219" t="s">
        <v>143</v>
      </c>
      <c r="L247" s="43"/>
      <c r="M247" s="224" t="s">
        <v>1</v>
      </c>
      <c r="N247" s="225" t="s">
        <v>41</v>
      </c>
      <c r="O247" s="90"/>
      <c r="P247" s="226">
        <f>O247*H247</f>
        <v>0</v>
      </c>
      <c r="Q247" s="226">
        <v>0.00025999999999999998</v>
      </c>
      <c r="R247" s="226">
        <f>Q247*H247</f>
        <v>0.052004419999999996</v>
      </c>
      <c r="S247" s="226">
        <v>0</v>
      </c>
      <c r="T247" s="227">
        <f>S247*H247</f>
        <v>0</v>
      </c>
      <c r="U247" s="37"/>
      <c r="V247" s="37"/>
      <c r="W247" s="37"/>
      <c r="X247" s="37"/>
      <c r="Y247" s="37"/>
      <c r="Z247" s="37"/>
      <c r="AA247" s="37"/>
      <c r="AB247" s="37"/>
      <c r="AC247" s="37"/>
      <c r="AD247" s="37"/>
      <c r="AE247" s="37"/>
      <c r="AR247" s="228" t="s">
        <v>219</v>
      </c>
      <c r="AT247" s="228" t="s">
        <v>139</v>
      </c>
      <c r="AU247" s="228" t="s">
        <v>86</v>
      </c>
      <c r="AY247" s="16" t="s">
        <v>136</v>
      </c>
      <c r="BE247" s="229">
        <f>IF(N247="základní",J247,0)</f>
        <v>0</v>
      </c>
      <c r="BF247" s="229">
        <f>IF(N247="snížená",J247,0)</f>
        <v>0</v>
      </c>
      <c r="BG247" s="229">
        <f>IF(N247="zákl. přenesená",J247,0)</f>
        <v>0</v>
      </c>
      <c r="BH247" s="229">
        <f>IF(N247="sníž. přenesená",J247,0)</f>
        <v>0</v>
      </c>
      <c r="BI247" s="229">
        <f>IF(N247="nulová",J247,0)</f>
        <v>0</v>
      </c>
      <c r="BJ247" s="16" t="s">
        <v>84</v>
      </c>
      <c r="BK247" s="229">
        <f>ROUND(I247*H247,2)</f>
        <v>0</v>
      </c>
      <c r="BL247" s="16" t="s">
        <v>219</v>
      </c>
      <c r="BM247" s="228" t="s">
        <v>416</v>
      </c>
    </row>
    <row r="248" s="2" customFormat="1" ht="21.75" customHeight="1">
      <c r="A248" s="37"/>
      <c r="B248" s="38"/>
      <c r="C248" s="217" t="s">
        <v>417</v>
      </c>
      <c r="D248" s="217" t="s">
        <v>139</v>
      </c>
      <c r="E248" s="218" t="s">
        <v>418</v>
      </c>
      <c r="F248" s="219" t="s">
        <v>419</v>
      </c>
      <c r="G248" s="220" t="s">
        <v>150</v>
      </c>
      <c r="H248" s="221">
        <v>200.017</v>
      </c>
      <c r="I248" s="222"/>
      <c r="J248" s="223">
        <f>ROUND(I248*H248,2)</f>
        <v>0</v>
      </c>
      <c r="K248" s="219" t="s">
        <v>143</v>
      </c>
      <c r="L248" s="43"/>
      <c r="M248" s="224" t="s">
        <v>1</v>
      </c>
      <c r="N248" s="225" t="s">
        <v>41</v>
      </c>
      <c r="O248" s="90"/>
      <c r="P248" s="226">
        <f>O248*H248</f>
        <v>0</v>
      </c>
      <c r="Q248" s="226">
        <v>3.0000000000000001E-05</v>
      </c>
      <c r="R248" s="226">
        <f>Q248*H248</f>
        <v>0.0060005099999999997</v>
      </c>
      <c r="S248" s="226">
        <v>0</v>
      </c>
      <c r="T248" s="227">
        <f>S248*H248</f>
        <v>0</v>
      </c>
      <c r="U248" s="37"/>
      <c r="V248" s="37"/>
      <c r="W248" s="37"/>
      <c r="X248" s="37"/>
      <c r="Y248" s="37"/>
      <c r="Z248" s="37"/>
      <c r="AA248" s="37"/>
      <c r="AB248" s="37"/>
      <c r="AC248" s="37"/>
      <c r="AD248" s="37"/>
      <c r="AE248" s="37"/>
      <c r="AR248" s="228" t="s">
        <v>219</v>
      </c>
      <c r="AT248" s="228" t="s">
        <v>139</v>
      </c>
      <c r="AU248" s="228" t="s">
        <v>86</v>
      </c>
      <c r="AY248" s="16" t="s">
        <v>136</v>
      </c>
      <c r="BE248" s="229">
        <f>IF(N248="základní",J248,0)</f>
        <v>0</v>
      </c>
      <c r="BF248" s="229">
        <f>IF(N248="snížená",J248,0)</f>
        <v>0</v>
      </c>
      <c r="BG248" s="229">
        <f>IF(N248="zákl. přenesená",J248,0)</f>
        <v>0</v>
      </c>
      <c r="BH248" s="229">
        <f>IF(N248="sníž. přenesená",J248,0)</f>
        <v>0</v>
      </c>
      <c r="BI248" s="229">
        <f>IF(N248="nulová",J248,0)</f>
        <v>0</v>
      </c>
      <c r="BJ248" s="16" t="s">
        <v>84</v>
      </c>
      <c r="BK248" s="229">
        <f>ROUND(I248*H248,2)</f>
        <v>0</v>
      </c>
      <c r="BL248" s="16" t="s">
        <v>219</v>
      </c>
      <c r="BM248" s="228" t="s">
        <v>420</v>
      </c>
    </row>
    <row r="249" s="12" customFormat="1" ht="25.92" customHeight="1">
      <c r="A249" s="12"/>
      <c r="B249" s="201"/>
      <c r="C249" s="202"/>
      <c r="D249" s="203" t="s">
        <v>75</v>
      </c>
      <c r="E249" s="204" t="s">
        <v>271</v>
      </c>
      <c r="F249" s="204" t="s">
        <v>271</v>
      </c>
      <c r="G249" s="202"/>
      <c r="H249" s="202"/>
      <c r="I249" s="205"/>
      <c r="J249" s="206">
        <f>BK249</f>
        <v>0</v>
      </c>
      <c r="K249" s="202"/>
      <c r="L249" s="207"/>
      <c r="M249" s="208"/>
      <c r="N249" s="209"/>
      <c r="O249" s="209"/>
      <c r="P249" s="210">
        <f>P250</f>
        <v>0</v>
      </c>
      <c r="Q249" s="209"/>
      <c r="R249" s="210">
        <f>R250</f>
        <v>0</v>
      </c>
      <c r="S249" s="209"/>
      <c r="T249" s="211">
        <f>T250</f>
        <v>0</v>
      </c>
      <c r="U249" s="12"/>
      <c r="V249" s="12"/>
      <c r="W249" s="12"/>
      <c r="X249" s="12"/>
      <c r="Y249" s="12"/>
      <c r="Z249" s="12"/>
      <c r="AA249" s="12"/>
      <c r="AB249" s="12"/>
      <c r="AC249" s="12"/>
      <c r="AD249" s="12"/>
      <c r="AE249" s="12"/>
      <c r="AR249" s="212" t="s">
        <v>137</v>
      </c>
      <c r="AT249" s="213" t="s">
        <v>75</v>
      </c>
      <c r="AU249" s="213" t="s">
        <v>76</v>
      </c>
      <c r="AY249" s="212" t="s">
        <v>136</v>
      </c>
      <c r="BK249" s="214">
        <f>BK250</f>
        <v>0</v>
      </c>
    </row>
    <row r="250" s="12" customFormat="1" ht="22.8" customHeight="1">
      <c r="A250" s="12"/>
      <c r="B250" s="201"/>
      <c r="C250" s="202"/>
      <c r="D250" s="203" t="s">
        <v>75</v>
      </c>
      <c r="E250" s="215" t="s">
        <v>421</v>
      </c>
      <c r="F250" s="215" t="s">
        <v>422</v>
      </c>
      <c r="G250" s="202"/>
      <c r="H250" s="202"/>
      <c r="I250" s="205"/>
      <c r="J250" s="216">
        <f>BK250</f>
        <v>0</v>
      </c>
      <c r="K250" s="202"/>
      <c r="L250" s="207"/>
      <c r="M250" s="208"/>
      <c r="N250" s="209"/>
      <c r="O250" s="209"/>
      <c r="P250" s="210">
        <f>SUM(P251:P252)</f>
        <v>0</v>
      </c>
      <c r="Q250" s="209"/>
      <c r="R250" s="210">
        <f>SUM(R251:R252)</f>
        <v>0</v>
      </c>
      <c r="S250" s="209"/>
      <c r="T250" s="211">
        <f>SUM(T251:T252)</f>
        <v>0</v>
      </c>
      <c r="U250" s="12"/>
      <c r="V250" s="12"/>
      <c r="W250" s="12"/>
      <c r="X250" s="12"/>
      <c r="Y250" s="12"/>
      <c r="Z250" s="12"/>
      <c r="AA250" s="12"/>
      <c r="AB250" s="12"/>
      <c r="AC250" s="12"/>
      <c r="AD250" s="12"/>
      <c r="AE250" s="12"/>
      <c r="AR250" s="212" t="s">
        <v>137</v>
      </c>
      <c r="AT250" s="213" t="s">
        <v>75</v>
      </c>
      <c r="AU250" s="213" t="s">
        <v>84</v>
      </c>
      <c r="AY250" s="212" t="s">
        <v>136</v>
      </c>
      <c r="BK250" s="214">
        <f>SUM(BK251:BK252)</f>
        <v>0</v>
      </c>
    </row>
    <row r="251" s="2" customFormat="1" ht="16.5" customHeight="1">
      <c r="A251" s="37"/>
      <c r="B251" s="38"/>
      <c r="C251" s="217" t="s">
        <v>423</v>
      </c>
      <c r="D251" s="217" t="s">
        <v>139</v>
      </c>
      <c r="E251" s="218" t="s">
        <v>424</v>
      </c>
      <c r="F251" s="219" t="s">
        <v>425</v>
      </c>
      <c r="G251" s="220" t="s">
        <v>142</v>
      </c>
      <c r="H251" s="221">
        <v>1</v>
      </c>
      <c r="I251" s="222"/>
      <c r="J251" s="223">
        <f>ROUND(I251*H251,2)</f>
        <v>0</v>
      </c>
      <c r="K251" s="219" t="s">
        <v>216</v>
      </c>
      <c r="L251" s="43"/>
      <c r="M251" s="224" t="s">
        <v>1</v>
      </c>
      <c r="N251" s="225" t="s">
        <v>41</v>
      </c>
      <c r="O251" s="90"/>
      <c r="P251" s="226">
        <f>O251*H251</f>
        <v>0</v>
      </c>
      <c r="Q251" s="226">
        <v>0</v>
      </c>
      <c r="R251" s="226">
        <f>Q251*H251</f>
        <v>0</v>
      </c>
      <c r="S251" s="226">
        <v>0</v>
      </c>
      <c r="T251" s="227">
        <f>S251*H251</f>
        <v>0</v>
      </c>
      <c r="U251" s="37"/>
      <c r="V251" s="37"/>
      <c r="W251" s="37"/>
      <c r="X251" s="37"/>
      <c r="Y251" s="37"/>
      <c r="Z251" s="37"/>
      <c r="AA251" s="37"/>
      <c r="AB251" s="37"/>
      <c r="AC251" s="37"/>
      <c r="AD251" s="37"/>
      <c r="AE251" s="37"/>
      <c r="AR251" s="228" t="s">
        <v>426</v>
      </c>
      <c r="AT251" s="228" t="s">
        <v>139</v>
      </c>
      <c r="AU251" s="228" t="s">
        <v>86</v>
      </c>
      <c r="AY251" s="16" t="s">
        <v>136</v>
      </c>
      <c r="BE251" s="229">
        <f>IF(N251="základní",J251,0)</f>
        <v>0</v>
      </c>
      <c r="BF251" s="229">
        <f>IF(N251="snížená",J251,0)</f>
        <v>0</v>
      </c>
      <c r="BG251" s="229">
        <f>IF(N251="zákl. přenesená",J251,0)</f>
        <v>0</v>
      </c>
      <c r="BH251" s="229">
        <f>IF(N251="sníž. přenesená",J251,0)</f>
        <v>0</v>
      </c>
      <c r="BI251" s="229">
        <f>IF(N251="nulová",J251,0)</f>
        <v>0</v>
      </c>
      <c r="BJ251" s="16" t="s">
        <v>84</v>
      </c>
      <c r="BK251" s="229">
        <f>ROUND(I251*H251,2)</f>
        <v>0</v>
      </c>
      <c r="BL251" s="16" t="s">
        <v>426</v>
      </c>
      <c r="BM251" s="228" t="s">
        <v>427</v>
      </c>
    </row>
    <row r="252" s="2" customFormat="1">
      <c r="A252" s="37"/>
      <c r="B252" s="38"/>
      <c r="C252" s="39"/>
      <c r="D252" s="230" t="s">
        <v>159</v>
      </c>
      <c r="E252" s="39"/>
      <c r="F252" s="231" t="s">
        <v>428</v>
      </c>
      <c r="G252" s="39"/>
      <c r="H252" s="39"/>
      <c r="I252" s="232"/>
      <c r="J252" s="39"/>
      <c r="K252" s="39"/>
      <c r="L252" s="43"/>
      <c r="M252" s="268"/>
      <c r="N252" s="269"/>
      <c r="O252" s="270"/>
      <c r="P252" s="270"/>
      <c r="Q252" s="270"/>
      <c r="R252" s="270"/>
      <c r="S252" s="270"/>
      <c r="T252" s="271"/>
      <c r="U252" s="37"/>
      <c r="V252" s="37"/>
      <c r="W252" s="37"/>
      <c r="X252" s="37"/>
      <c r="Y252" s="37"/>
      <c r="Z252" s="37"/>
      <c r="AA252" s="37"/>
      <c r="AB252" s="37"/>
      <c r="AC252" s="37"/>
      <c r="AD252" s="37"/>
      <c r="AE252" s="37"/>
      <c r="AT252" s="16" t="s">
        <v>159</v>
      </c>
      <c r="AU252" s="16" t="s">
        <v>86</v>
      </c>
    </row>
    <row r="253" s="2" customFormat="1" ht="6.96" customHeight="1">
      <c r="A253" s="37"/>
      <c r="B253" s="65"/>
      <c r="C253" s="66"/>
      <c r="D253" s="66"/>
      <c r="E253" s="66"/>
      <c r="F253" s="66"/>
      <c r="G253" s="66"/>
      <c r="H253" s="66"/>
      <c r="I253" s="66"/>
      <c r="J253" s="66"/>
      <c r="K253" s="66"/>
      <c r="L253" s="43"/>
      <c r="M253" s="37"/>
      <c r="O253" s="37"/>
      <c r="P253" s="37"/>
      <c r="Q253" s="37"/>
      <c r="R253" s="37"/>
      <c r="S253" s="37"/>
      <c r="T253" s="37"/>
      <c r="U253" s="37"/>
      <c r="V253" s="37"/>
      <c r="W253" s="37"/>
      <c r="X253" s="37"/>
      <c r="Y253" s="37"/>
      <c r="Z253" s="37"/>
      <c r="AA253" s="37"/>
      <c r="AB253" s="37"/>
      <c r="AC253" s="37"/>
      <c r="AD253" s="37"/>
      <c r="AE253" s="37"/>
    </row>
  </sheetData>
  <sheetProtection sheet="1" autoFilter="0" formatColumns="0" formatRows="0" objects="1" scenarios="1" spinCount="100000" saltValue="QrTu0ZfE+/jJu6Z3zJhcXGmf1CnyrO+lSXF4oGmRSYe7HLDxQ22njhLBl1s+7OGymPh3joq/ZaO8DN/IVQ7n4A==" hashValue="oyXZLPi82DXpOvV4bbJvSv51m5jjjZzazfXVhbvt6FXXWE3dNTi6rlJi6Sx0Brz8QNki73xCj+lEK8Tc+8ofEQ==" algorithmName="SHA-512" password="E785"/>
  <autoFilter ref="C132:K252"/>
  <mergeCells count="9">
    <mergeCell ref="E7:H7"/>
    <mergeCell ref="E9:H9"/>
    <mergeCell ref="E18:H18"/>
    <mergeCell ref="E27:H27"/>
    <mergeCell ref="E85:H85"/>
    <mergeCell ref="E87:H87"/>
    <mergeCell ref="E123:H123"/>
    <mergeCell ref="E125:H12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89</v>
      </c>
    </row>
    <row r="3" s="1" customFormat="1" ht="6.96" customHeight="1">
      <c r="B3" s="135"/>
      <c r="C3" s="136"/>
      <c r="D3" s="136"/>
      <c r="E3" s="136"/>
      <c r="F3" s="136"/>
      <c r="G3" s="136"/>
      <c r="H3" s="136"/>
      <c r="I3" s="136"/>
      <c r="J3" s="136"/>
      <c r="K3" s="136"/>
      <c r="L3" s="19"/>
      <c r="AT3" s="16" t="s">
        <v>86</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REKONSTRUKCE PLYNOVÉ KOTELNY NA BUDOVĚ Č.P. 1, KYJOVICE</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429</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14. 3. 2024</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1</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26</v>
      </c>
      <c r="F15" s="37"/>
      <c r="G15" s="37"/>
      <c r="H15" s="37"/>
      <c r="I15" s="139" t="s">
        <v>27</v>
      </c>
      <c r="J15" s="142" t="s">
        <v>1</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30</v>
      </c>
      <c r="E20" s="37"/>
      <c r="F20" s="37"/>
      <c r="G20" s="37"/>
      <c r="H20" s="37"/>
      <c r="I20" s="139" t="s">
        <v>25</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31</v>
      </c>
      <c r="F21" s="37"/>
      <c r="G21" s="37"/>
      <c r="H21" s="37"/>
      <c r="I21" s="139" t="s">
        <v>27</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33</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27</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s="8" customFormat="1" ht="119.25" customHeight="1">
      <c r="A27" s="144"/>
      <c r="B27" s="145"/>
      <c r="C27" s="144"/>
      <c r="D27" s="144"/>
      <c r="E27" s="146" t="s">
        <v>35</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36</v>
      </c>
      <c r="E30" s="37"/>
      <c r="F30" s="37"/>
      <c r="G30" s="37"/>
      <c r="H30" s="37"/>
      <c r="I30" s="37"/>
      <c r="J30" s="150">
        <f>ROUND(J117,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38</v>
      </c>
      <c r="G32" s="37"/>
      <c r="H32" s="37"/>
      <c r="I32" s="151" t="s">
        <v>37</v>
      </c>
      <c r="J32" s="151" t="s">
        <v>39</v>
      </c>
      <c r="K32" s="37"/>
      <c r="L32" s="62"/>
      <c r="S32" s="37"/>
      <c r="T32" s="37"/>
      <c r="U32" s="37"/>
      <c r="V32" s="37"/>
      <c r="W32" s="37"/>
      <c r="X32" s="37"/>
      <c r="Y32" s="37"/>
      <c r="Z32" s="37"/>
      <c r="AA32" s="37"/>
      <c r="AB32" s="37"/>
      <c r="AC32" s="37"/>
      <c r="AD32" s="37"/>
      <c r="AE32" s="37"/>
    </row>
    <row r="33" s="2" customFormat="1" ht="14.4" customHeight="1">
      <c r="A33" s="37"/>
      <c r="B33" s="43"/>
      <c r="C33" s="37"/>
      <c r="D33" s="152" t="s">
        <v>40</v>
      </c>
      <c r="E33" s="139" t="s">
        <v>41</v>
      </c>
      <c r="F33" s="153">
        <f>ROUND((SUM(BE117:BE119)),  2)</f>
        <v>0</v>
      </c>
      <c r="G33" s="37"/>
      <c r="H33" s="37"/>
      <c r="I33" s="154">
        <v>0.20999999999999999</v>
      </c>
      <c r="J33" s="153">
        <f>ROUND(((SUM(BE117:BE119))*I33),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42</v>
      </c>
      <c r="F34" s="153">
        <f>ROUND((SUM(BF117:BF119)),  2)</f>
        <v>0</v>
      </c>
      <c r="G34" s="37"/>
      <c r="H34" s="37"/>
      <c r="I34" s="154">
        <v>0.12</v>
      </c>
      <c r="J34" s="153">
        <f>ROUND(((SUM(BF117:BF119))*I34),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43</v>
      </c>
      <c r="F35" s="153">
        <f>ROUND((SUM(BG117:BG119)),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44</v>
      </c>
      <c r="F36" s="153">
        <f>ROUND((SUM(BH117:BH119)),  2)</f>
        <v>0</v>
      </c>
      <c r="G36" s="37"/>
      <c r="H36" s="37"/>
      <c r="I36" s="154">
        <v>0.12</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45</v>
      </c>
      <c r="F37" s="153">
        <f>ROUND((SUM(BI117:BI119)),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46</v>
      </c>
      <c r="E39" s="157"/>
      <c r="F39" s="157"/>
      <c r="G39" s="158" t="s">
        <v>47</v>
      </c>
      <c r="H39" s="159" t="s">
        <v>48</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49</v>
      </c>
      <c r="E50" s="163"/>
      <c r="F50" s="163"/>
      <c r="G50" s="162" t="s">
        <v>50</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51</v>
      </c>
      <c r="E61" s="165"/>
      <c r="F61" s="166" t="s">
        <v>52</v>
      </c>
      <c r="G61" s="164" t="s">
        <v>51</v>
      </c>
      <c r="H61" s="165"/>
      <c r="I61" s="165"/>
      <c r="J61" s="167" t="s">
        <v>52</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53</v>
      </c>
      <c r="E65" s="168"/>
      <c r="F65" s="168"/>
      <c r="G65" s="162" t="s">
        <v>54</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51</v>
      </c>
      <c r="E76" s="165"/>
      <c r="F76" s="166" t="s">
        <v>52</v>
      </c>
      <c r="G76" s="164" t="s">
        <v>51</v>
      </c>
      <c r="H76" s="165"/>
      <c r="I76" s="165"/>
      <c r="J76" s="167" t="s">
        <v>52</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REKONSTRUKCE PLYNOVÉ KOTELNY NA BUDOVĚ Č.P. 1, KYJOVICE</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D.1.2 - VYTÁPĚNÍ, ZDRAVOTNĚ-TECHNICKÉ INSTALACE</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14. 3. 2024</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Domov Na zámku p.o.</v>
      </c>
      <c r="G91" s="39"/>
      <c r="H91" s="39"/>
      <c r="I91" s="31" t="s">
        <v>30</v>
      </c>
      <c r="J91" s="35" t="str">
        <f>E21</f>
        <v>INPROS F-M s.r.o.</v>
      </c>
      <c r="K91" s="39"/>
      <c r="L91" s="62"/>
      <c r="S91" s="37"/>
      <c r="T91" s="37"/>
      <c r="U91" s="37"/>
      <c r="V91" s="37"/>
      <c r="W91" s="37"/>
      <c r="X91" s="37"/>
      <c r="Y91" s="37"/>
      <c r="Z91" s="37"/>
      <c r="AA91" s="37"/>
      <c r="AB91" s="37"/>
      <c r="AC91" s="37"/>
      <c r="AD91" s="37"/>
      <c r="AE91" s="37"/>
    </row>
    <row r="92" s="2" customFormat="1" ht="15.15" customHeight="1">
      <c r="A92" s="37"/>
      <c r="B92" s="38"/>
      <c r="C92" s="31" t="s">
        <v>28</v>
      </c>
      <c r="D92" s="39"/>
      <c r="E92" s="39"/>
      <c r="F92" s="26" t="str">
        <f>IF(E18="","",E18)</f>
        <v>Vyplň údaj</v>
      </c>
      <c r="G92" s="39"/>
      <c r="H92" s="39"/>
      <c r="I92" s="31" t="s">
        <v>33</v>
      </c>
      <c r="J92" s="35" t="str">
        <f>E24</f>
        <v xml:space="preserve"> </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102</v>
      </c>
      <c r="D96" s="39"/>
      <c r="E96" s="39"/>
      <c r="F96" s="39"/>
      <c r="G96" s="39"/>
      <c r="H96" s="39"/>
      <c r="I96" s="39"/>
      <c r="J96" s="109">
        <f>J117</f>
        <v>0</v>
      </c>
      <c r="K96" s="39"/>
      <c r="L96" s="62"/>
      <c r="S96" s="37"/>
      <c r="T96" s="37"/>
      <c r="U96" s="37"/>
      <c r="V96" s="37"/>
      <c r="W96" s="37"/>
      <c r="X96" s="37"/>
      <c r="Y96" s="37"/>
      <c r="Z96" s="37"/>
      <c r="AA96" s="37"/>
      <c r="AB96" s="37"/>
      <c r="AC96" s="37"/>
      <c r="AD96" s="37"/>
      <c r="AE96" s="37"/>
      <c r="AU96" s="16" t="s">
        <v>103</v>
      </c>
    </row>
    <row r="97" s="9" customFormat="1" ht="24.96" customHeight="1">
      <c r="A97" s="9"/>
      <c r="B97" s="178"/>
      <c r="C97" s="179"/>
      <c r="D97" s="180" t="s">
        <v>430</v>
      </c>
      <c r="E97" s="181"/>
      <c r="F97" s="181"/>
      <c r="G97" s="181"/>
      <c r="H97" s="181"/>
      <c r="I97" s="181"/>
      <c r="J97" s="182">
        <f>J118</f>
        <v>0</v>
      </c>
      <c r="K97" s="179"/>
      <c r="L97" s="183"/>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39"/>
      <c r="J98" s="39"/>
      <c r="K98" s="39"/>
      <c r="L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66"/>
      <c r="J99" s="66"/>
      <c r="K99" s="66"/>
      <c r="L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68"/>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121</v>
      </c>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73" t="str">
        <f>E7</f>
        <v>REKONSTRUKCE PLYNOVÉ KOTELNY NA BUDOVĚ Č.P. 1, KYJOVICE</v>
      </c>
      <c r="F107" s="31"/>
      <c r="G107" s="31"/>
      <c r="H107" s="31"/>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97</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D.1.2 - VYTÁPĚNÍ, ZDRAVOTNĚ-TECHNICKÉ INSTALACE</v>
      </c>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31" t="s">
        <v>22</v>
      </c>
      <c r="J111" s="78" t="str">
        <f>IF(J12="","",J12)</f>
        <v>14. 3. 2024</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Domov Na zámku p.o.</v>
      </c>
      <c r="G113" s="39"/>
      <c r="H113" s="39"/>
      <c r="I113" s="31" t="s">
        <v>30</v>
      </c>
      <c r="J113" s="35" t="str">
        <f>E21</f>
        <v>INPROS F-M s.r.o.</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31" t="s">
        <v>33</v>
      </c>
      <c r="J114" s="35" t="str">
        <f>E24</f>
        <v xml:space="preserve"> </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11" customFormat="1" ht="29.28" customHeight="1">
      <c r="A116" s="190"/>
      <c r="B116" s="191"/>
      <c r="C116" s="192" t="s">
        <v>122</v>
      </c>
      <c r="D116" s="193" t="s">
        <v>61</v>
      </c>
      <c r="E116" s="193" t="s">
        <v>57</v>
      </c>
      <c r="F116" s="193" t="s">
        <v>58</v>
      </c>
      <c r="G116" s="193" t="s">
        <v>123</v>
      </c>
      <c r="H116" s="193" t="s">
        <v>124</v>
      </c>
      <c r="I116" s="193" t="s">
        <v>125</v>
      </c>
      <c r="J116" s="193" t="s">
        <v>101</v>
      </c>
      <c r="K116" s="194" t="s">
        <v>126</v>
      </c>
      <c r="L116" s="195"/>
      <c r="M116" s="99" t="s">
        <v>1</v>
      </c>
      <c r="N116" s="100" t="s">
        <v>40</v>
      </c>
      <c r="O116" s="100" t="s">
        <v>127</v>
      </c>
      <c r="P116" s="100" t="s">
        <v>128</v>
      </c>
      <c r="Q116" s="100" t="s">
        <v>129</v>
      </c>
      <c r="R116" s="100" t="s">
        <v>130</v>
      </c>
      <c r="S116" s="100" t="s">
        <v>131</v>
      </c>
      <c r="T116" s="101" t="s">
        <v>132</v>
      </c>
      <c r="U116" s="190"/>
      <c r="V116" s="190"/>
      <c r="W116" s="190"/>
      <c r="X116" s="190"/>
      <c r="Y116" s="190"/>
      <c r="Z116" s="190"/>
      <c r="AA116" s="190"/>
      <c r="AB116" s="190"/>
      <c r="AC116" s="190"/>
      <c r="AD116" s="190"/>
      <c r="AE116" s="190"/>
    </row>
    <row r="117" s="2" customFormat="1" ht="22.8" customHeight="1">
      <c r="A117" s="37"/>
      <c r="B117" s="38"/>
      <c r="C117" s="106" t="s">
        <v>133</v>
      </c>
      <c r="D117" s="39"/>
      <c r="E117" s="39"/>
      <c r="F117" s="39"/>
      <c r="G117" s="39"/>
      <c r="H117" s="39"/>
      <c r="I117" s="39"/>
      <c r="J117" s="196">
        <f>BK117</f>
        <v>0</v>
      </c>
      <c r="K117" s="39"/>
      <c r="L117" s="43"/>
      <c r="M117" s="102"/>
      <c r="N117" s="197"/>
      <c r="O117" s="103"/>
      <c r="P117" s="198">
        <f>P118</f>
        <v>0</v>
      </c>
      <c r="Q117" s="103"/>
      <c r="R117" s="198">
        <f>R118</f>
        <v>0</v>
      </c>
      <c r="S117" s="103"/>
      <c r="T117" s="199">
        <f>T118</f>
        <v>0</v>
      </c>
      <c r="U117" s="37"/>
      <c r="V117" s="37"/>
      <c r="W117" s="37"/>
      <c r="X117" s="37"/>
      <c r="Y117" s="37"/>
      <c r="Z117" s="37"/>
      <c r="AA117" s="37"/>
      <c r="AB117" s="37"/>
      <c r="AC117" s="37"/>
      <c r="AD117" s="37"/>
      <c r="AE117" s="37"/>
      <c r="AT117" s="16" t="s">
        <v>75</v>
      </c>
      <c r="AU117" s="16" t="s">
        <v>103</v>
      </c>
      <c r="BK117" s="200">
        <f>BK118</f>
        <v>0</v>
      </c>
    </row>
    <row r="118" s="12" customFormat="1" ht="25.92" customHeight="1">
      <c r="A118" s="12"/>
      <c r="B118" s="201"/>
      <c r="C118" s="202"/>
      <c r="D118" s="203" t="s">
        <v>75</v>
      </c>
      <c r="E118" s="204" t="s">
        <v>431</v>
      </c>
      <c r="F118" s="204" t="s">
        <v>432</v>
      </c>
      <c r="G118" s="202"/>
      <c r="H118" s="202"/>
      <c r="I118" s="205"/>
      <c r="J118" s="206">
        <f>BK118</f>
        <v>0</v>
      </c>
      <c r="K118" s="202"/>
      <c r="L118" s="207"/>
      <c r="M118" s="208"/>
      <c r="N118" s="209"/>
      <c r="O118" s="209"/>
      <c r="P118" s="210">
        <f>P119</f>
        <v>0</v>
      </c>
      <c r="Q118" s="209"/>
      <c r="R118" s="210">
        <f>R119</f>
        <v>0</v>
      </c>
      <c r="S118" s="209"/>
      <c r="T118" s="211">
        <f>T119</f>
        <v>0</v>
      </c>
      <c r="U118" s="12"/>
      <c r="V118" s="12"/>
      <c r="W118" s="12"/>
      <c r="X118" s="12"/>
      <c r="Y118" s="12"/>
      <c r="Z118" s="12"/>
      <c r="AA118" s="12"/>
      <c r="AB118" s="12"/>
      <c r="AC118" s="12"/>
      <c r="AD118" s="12"/>
      <c r="AE118" s="12"/>
      <c r="AR118" s="212" t="s">
        <v>144</v>
      </c>
      <c r="AT118" s="213" t="s">
        <v>75</v>
      </c>
      <c r="AU118" s="213" t="s">
        <v>76</v>
      </c>
      <c r="AY118" s="212" t="s">
        <v>136</v>
      </c>
      <c r="BK118" s="214">
        <f>BK119</f>
        <v>0</v>
      </c>
    </row>
    <row r="119" s="2" customFormat="1" ht="16.5" customHeight="1">
      <c r="A119" s="37"/>
      <c r="B119" s="38"/>
      <c r="C119" s="217" t="s">
        <v>84</v>
      </c>
      <c r="D119" s="217" t="s">
        <v>139</v>
      </c>
      <c r="E119" s="218" t="s">
        <v>433</v>
      </c>
      <c r="F119" s="219" t="s">
        <v>434</v>
      </c>
      <c r="G119" s="220" t="s">
        <v>435</v>
      </c>
      <c r="H119" s="221">
        <v>1</v>
      </c>
      <c r="I119" s="222"/>
      <c r="J119" s="223">
        <f>ROUND(I119*H119,2)</f>
        <v>0</v>
      </c>
      <c r="K119" s="219" t="s">
        <v>1</v>
      </c>
      <c r="L119" s="43"/>
      <c r="M119" s="272" t="s">
        <v>1</v>
      </c>
      <c r="N119" s="273" t="s">
        <v>41</v>
      </c>
      <c r="O119" s="270"/>
      <c r="P119" s="274">
        <f>O119*H119</f>
        <v>0</v>
      </c>
      <c r="Q119" s="274">
        <v>0</v>
      </c>
      <c r="R119" s="274">
        <f>Q119*H119</f>
        <v>0</v>
      </c>
      <c r="S119" s="274">
        <v>0</v>
      </c>
      <c r="T119" s="275">
        <f>S119*H119</f>
        <v>0</v>
      </c>
      <c r="U119" s="37"/>
      <c r="V119" s="37"/>
      <c r="W119" s="37"/>
      <c r="X119" s="37"/>
      <c r="Y119" s="37"/>
      <c r="Z119" s="37"/>
      <c r="AA119" s="37"/>
      <c r="AB119" s="37"/>
      <c r="AC119" s="37"/>
      <c r="AD119" s="37"/>
      <c r="AE119" s="37"/>
      <c r="AR119" s="228" t="s">
        <v>436</v>
      </c>
      <c r="AT119" s="228" t="s">
        <v>139</v>
      </c>
      <c r="AU119" s="228" t="s">
        <v>84</v>
      </c>
      <c r="AY119" s="16" t="s">
        <v>136</v>
      </c>
      <c r="BE119" s="229">
        <f>IF(N119="základní",J119,0)</f>
        <v>0</v>
      </c>
      <c r="BF119" s="229">
        <f>IF(N119="snížená",J119,0)</f>
        <v>0</v>
      </c>
      <c r="BG119" s="229">
        <f>IF(N119="zákl. přenesená",J119,0)</f>
        <v>0</v>
      </c>
      <c r="BH119" s="229">
        <f>IF(N119="sníž. přenesená",J119,0)</f>
        <v>0</v>
      </c>
      <c r="BI119" s="229">
        <f>IF(N119="nulová",J119,0)</f>
        <v>0</v>
      </c>
      <c r="BJ119" s="16" t="s">
        <v>84</v>
      </c>
      <c r="BK119" s="229">
        <f>ROUND(I119*H119,2)</f>
        <v>0</v>
      </c>
      <c r="BL119" s="16" t="s">
        <v>436</v>
      </c>
      <c r="BM119" s="228" t="s">
        <v>437</v>
      </c>
    </row>
    <row r="120" s="2" customFormat="1" ht="6.96" customHeight="1">
      <c r="A120" s="37"/>
      <c r="B120" s="65"/>
      <c r="C120" s="66"/>
      <c r="D120" s="66"/>
      <c r="E120" s="66"/>
      <c r="F120" s="66"/>
      <c r="G120" s="66"/>
      <c r="H120" s="66"/>
      <c r="I120" s="66"/>
      <c r="J120" s="66"/>
      <c r="K120" s="66"/>
      <c r="L120" s="43"/>
      <c r="M120" s="37"/>
      <c r="O120" s="37"/>
      <c r="P120" s="37"/>
      <c r="Q120" s="37"/>
      <c r="R120" s="37"/>
      <c r="S120" s="37"/>
      <c r="T120" s="37"/>
      <c r="U120" s="37"/>
      <c r="V120" s="37"/>
      <c r="W120" s="37"/>
      <c r="X120" s="37"/>
      <c r="Y120" s="37"/>
      <c r="Z120" s="37"/>
      <c r="AA120" s="37"/>
      <c r="AB120" s="37"/>
      <c r="AC120" s="37"/>
      <c r="AD120" s="37"/>
      <c r="AE120" s="37"/>
    </row>
  </sheetData>
  <sheetProtection sheet="1" autoFilter="0" formatColumns="0" formatRows="0" objects="1" scenarios="1" spinCount="100000" saltValue="KH0h2wEv2zwlcIMoUdybYWRQYyVLaspQao1dd210F1AKvIsoEcWccwyLoTgDzA12PVt8fq1cw3Y99d6ECuDboQ==" hashValue="JSmugeouEfN1RWJqrrCdGDd6w760eTq+hivmBtS59Nth1F9eWJhzY77UJD9yj/4sqorKNQOLORt+t8XY1XquEg==" algorithmName="SHA-512" password="E785"/>
  <autoFilter ref="C116:K119"/>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92</v>
      </c>
    </row>
    <row r="3" s="1" customFormat="1" ht="6.96" customHeight="1">
      <c r="B3" s="135"/>
      <c r="C3" s="136"/>
      <c r="D3" s="136"/>
      <c r="E3" s="136"/>
      <c r="F3" s="136"/>
      <c r="G3" s="136"/>
      <c r="H3" s="136"/>
      <c r="I3" s="136"/>
      <c r="J3" s="136"/>
      <c r="K3" s="136"/>
      <c r="L3" s="19"/>
      <c r="AT3" s="16" t="s">
        <v>86</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REKONSTRUKCE PLYNOVÉ KOTELNY NA BUDOVĚ Č.P. 1, KYJOVICE</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438</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14. 3. 2024</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1</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26</v>
      </c>
      <c r="F15" s="37"/>
      <c r="G15" s="37"/>
      <c r="H15" s="37"/>
      <c r="I15" s="139" t="s">
        <v>27</v>
      </c>
      <c r="J15" s="142" t="s">
        <v>1</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30</v>
      </c>
      <c r="E20" s="37"/>
      <c r="F20" s="37"/>
      <c r="G20" s="37"/>
      <c r="H20" s="37"/>
      <c r="I20" s="139" t="s">
        <v>25</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31</v>
      </c>
      <c r="F21" s="37"/>
      <c r="G21" s="37"/>
      <c r="H21" s="37"/>
      <c r="I21" s="139" t="s">
        <v>27</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33</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27</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s="8" customFormat="1" ht="119.25" customHeight="1">
      <c r="A27" s="144"/>
      <c r="B27" s="145"/>
      <c r="C27" s="144"/>
      <c r="D27" s="144"/>
      <c r="E27" s="146" t="s">
        <v>35</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36</v>
      </c>
      <c r="E30" s="37"/>
      <c r="F30" s="37"/>
      <c r="G30" s="37"/>
      <c r="H30" s="37"/>
      <c r="I30" s="37"/>
      <c r="J30" s="150">
        <f>ROUND(J117,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38</v>
      </c>
      <c r="G32" s="37"/>
      <c r="H32" s="37"/>
      <c r="I32" s="151" t="s">
        <v>37</v>
      </c>
      <c r="J32" s="151" t="s">
        <v>39</v>
      </c>
      <c r="K32" s="37"/>
      <c r="L32" s="62"/>
      <c r="S32" s="37"/>
      <c r="T32" s="37"/>
      <c r="U32" s="37"/>
      <c r="V32" s="37"/>
      <c r="W32" s="37"/>
      <c r="X32" s="37"/>
      <c r="Y32" s="37"/>
      <c r="Z32" s="37"/>
      <c r="AA32" s="37"/>
      <c r="AB32" s="37"/>
      <c r="AC32" s="37"/>
      <c r="AD32" s="37"/>
      <c r="AE32" s="37"/>
    </row>
    <row r="33" s="2" customFormat="1" ht="14.4" customHeight="1">
      <c r="A33" s="37"/>
      <c r="B33" s="43"/>
      <c r="C33" s="37"/>
      <c r="D33" s="152" t="s">
        <v>40</v>
      </c>
      <c r="E33" s="139" t="s">
        <v>41</v>
      </c>
      <c r="F33" s="153">
        <f>ROUND((SUM(BE117:BE119)),  2)</f>
        <v>0</v>
      </c>
      <c r="G33" s="37"/>
      <c r="H33" s="37"/>
      <c r="I33" s="154">
        <v>0.20999999999999999</v>
      </c>
      <c r="J33" s="153">
        <f>ROUND(((SUM(BE117:BE119))*I33),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42</v>
      </c>
      <c r="F34" s="153">
        <f>ROUND((SUM(BF117:BF119)),  2)</f>
        <v>0</v>
      </c>
      <c r="G34" s="37"/>
      <c r="H34" s="37"/>
      <c r="I34" s="154">
        <v>0.12</v>
      </c>
      <c r="J34" s="153">
        <f>ROUND(((SUM(BF117:BF119))*I34),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43</v>
      </c>
      <c r="F35" s="153">
        <f>ROUND((SUM(BG117:BG119)),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44</v>
      </c>
      <c r="F36" s="153">
        <f>ROUND((SUM(BH117:BH119)),  2)</f>
        <v>0</v>
      </c>
      <c r="G36" s="37"/>
      <c r="H36" s="37"/>
      <c r="I36" s="154">
        <v>0.12</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45</v>
      </c>
      <c r="F37" s="153">
        <f>ROUND((SUM(BI117:BI119)),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46</v>
      </c>
      <c r="E39" s="157"/>
      <c r="F39" s="157"/>
      <c r="G39" s="158" t="s">
        <v>47</v>
      </c>
      <c r="H39" s="159" t="s">
        <v>48</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49</v>
      </c>
      <c r="E50" s="163"/>
      <c r="F50" s="163"/>
      <c r="G50" s="162" t="s">
        <v>50</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51</v>
      </c>
      <c r="E61" s="165"/>
      <c r="F61" s="166" t="s">
        <v>52</v>
      </c>
      <c r="G61" s="164" t="s">
        <v>51</v>
      </c>
      <c r="H61" s="165"/>
      <c r="I61" s="165"/>
      <c r="J61" s="167" t="s">
        <v>52</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53</v>
      </c>
      <c r="E65" s="168"/>
      <c r="F65" s="168"/>
      <c r="G65" s="162" t="s">
        <v>54</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51</v>
      </c>
      <c r="E76" s="165"/>
      <c r="F76" s="166" t="s">
        <v>52</v>
      </c>
      <c r="G76" s="164" t="s">
        <v>51</v>
      </c>
      <c r="H76" s="165"/>
      <c r="I76" s="165"/>
      <c r="J76" s="167" t="s">
        <v>52</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REKONSTRUKCE PLYNOVÉ KOTELNY NA BUDOVĚ Č.P. 1, KYJOVICE</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D.1.3 - SILNOPROUDÁ ELEKTROTECHNIKA</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14. 3. 2024</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Domov Na zámku p.o.</v>
      </c>
      <c r="G91" s="39"/>
      <c r="H91" s="39"/>
      <c r="I91" s="31" t="s">
        <v>30</v>
      </c>
      <c r="J91" s="35" t="str">
        <f>E21</f>
        <v>INPROS F-M s.r.o.</v>
      </c>
      <c r="K91" s="39"/>
      <c r="L91" s="62"/>
      <c r="S91" s="37"/>
      <c r="T91" s="37"/>
      <c r="U91" s="37"/>
      <c r="V91" s="37"/>
      <c r="W91" s="37"/>
      <c r="X91" s="37"/>
      <c r="Y91" s="37"/>
      <c r="Z91" s="37"/>
      <c r="AA91" s="37"/>
      <c r="AB91" s="37"/>
      <c r="AC91" s="37"/>
      <c r="AD91" s="37"/>
      <c r="AE91" s="37"/>
    </row>
    <row r="92" s="2" customFormat="1" ht="15.15" customHeight="1">
      <c r="A92" s="37"/>
      <c r="B92" s="38"/>
      <c r="C92" s="31" t="s">
        <v>28</v>
      </c>
      <c r="D92" s="39"/>
      <c r="E92" s="39"/>
      <c r="F92" s="26" t="str">
        <f>IF(E18="","",E18)</f>
        <v>Vyplň údaj</v>
      </c>
      <c r="G92" s="39"/>
      <c r="H92" s="39"/>
      <c r="I92" s="31" t="s">
        <v>33</v>
      </c>
      <c r="J92" s="35" t="str">
        <f>E24</f>
        <v xml:space="preserve"> </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102</v>
      </c>
      <c r="D96" s="39"/>
      <c r="E96" s="39"/>
      <c r="F96" s="39"/>
      <c r="G96" s="39"/>
      <c r="H96" s="39"/>
      <c r="I96" s="39"/>
      <c r="J96" s="109">
        <f>J117</f>
        <v>0</v>
      </c>
      <c r="K96" s="39"/>
      <c r="L96" s="62"/>
      <c r="S96" s="37"/>
      <c r="T96" s="37"/>
      <c r="U96" s="37"/>
      <c r="V96" s="37"/>
      <c r="W96" s="37"/>
      <c r="X96" s="37"/>
      <c r="Y96" s="37"/>
      <c r="Z96" s="37"/>
      <c r="AA96" s="37"/>
      <c r="AB96" s="37"/>
      <c r="AC96" s="37"/>
      <c r="AD96" s="37"/>
      <c r="AE96" s="37"/>
      <c r="AU96" s="16" t="s">
        <v>103</v>
      </c>
    </row>
    <row r="97" s="9" customFormat="1" ht="24.96" customHeight="1">
      <c r="A97" s="9"/>
      <c r="B97" s="178"/>
      <c r="C97" s="179"/>
      <c r="D97" s="180" t="s">
        <v>430</v>
      </c>
      <c r="E97" s="181"/>
      <c r="F97" s="181"/>
      <c r="G97" s="181"/>
      <c r="H97" s="181"/>
      <c r="I97" s="181"/>
      <c r="J97" s="182">
        <f>J118</f>
        <v>0</v>
      </c>
      <c r="K97" s="179"/>
      <c r="L97" s="183"/>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39"/>
      <c r="J98" s="39"/>
      <c r="K98" s="39"/>
      <c r="L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66"/>
      <c r="J99" s="66"/>
      <c r="K99" s="66"/>
      <c r="L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68"/>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121</v>
      </c>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73" t="str">
        <f>E7</f>
        <v>REKONSTRUKCE PLYNOVÉ KOTELNY NA BUDOVĚ Č.P. 1, KYJOVICE</v>
      </c>
      <c r="F107" s="31"/>
      <c r="G107" s="31"/>
      <c r="H107" s="31"/>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97</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D.1.3 - SILNOPROUDÁ ELEKTROTECHNIKA</v>
      </c>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31" t="s">
        <v>22</v>
      </c>
      <c r="J111" s="78" t="str">
        <f>IF(J12="","",J12)</f>
        <v>14. 3. 2024</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Domov Na zámku p.o.</v>
      </c>
      <c r="G113" s="39"/>
      <c r="H113" s="39"/>
      <c r="I113" s="31" t="s">
        <v>30</v>
      </c>
      <c r="J113" s="35" t="str">
        <f>E21</f>
        <v>INPROS F-M s.r.o.</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31" t="s">
        <v>33</v>
      </c>
      <c r="J114" s="35" t="str">
        <f>E24</f>
        <v xml:space="preserve"> </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11" customFormat="1" ht="29.28" customHeight="1">
      <c r="A116" s="190"/>
      <c r="B116" s="191"/>
      <c r="C116" s="192" t="s">
        <v>122</v>
      </c>
      <c r="D116" s="193" t="s">
        <v>61</v>
      </c>
      <c r="E116" s="193" t="s">
        <v>57</v>
      </c>
      <c r="F116" s="193" t="s">
        <v>58</v>
      </c>
      <c r="G116" s="193" t="s">
        <v>123</v>
      </c>
      <c r="H116" s="193" t="s">
        <v>124</v>
      </c>
      <c r="I116" s="193" t="s">
        <v>125</v>
      </c>
      <c r="J116" s="193" t="s">
        <v>101</v>
      </c>
      <c r="K116" s="194" t="s">
        <v>126</v>
      </c>
      <c r="L116" s="195"/>
      <c r="M116" s="99" t="s">
        <v>1</v>
      </c>
      <c r="N116" s="100" t="s">
        <v>40</v>
      </c>
      <c r="O116" s="100" t="s">
        <v>127</v>
      </c>
      <c r="P116" s="100" t="s">
        <v>128</v>
      </c>
      <c r="Q116" s="100" t="s">
        <v>129</v>
      </c>
      <c r="R116" s="100" t="s">
        <v>130</v>
      </c>
      <c r="S116" s="100" t="s">
        <v>131</v>
      </c>
      <c r="T116" s="101" t="s">
        <v>132</v>
      </c>
      <c r="U116" s="190"/>
      <c r="V116" s="190"/>
      <c r="W116" s="190"/>
      <c r="X116" s="190"/>
      <c r="Y116" s="190"/>
      <c r="Z116" s="190"/>
      <c r="AA116" s="190"/>
      <c r="AB116" s="190"/>
      <c r="AC116" s="190"/>
      <c r="AD116" s="190"/>
      <c r="AE116" s="190"/>
    </row>
    <row r="117" s="2" customFormat="1" ht="22.8" customHeight="1">
      <c r="A117" s="37"/>
      <c r="B117" s="38"/>
      <c r="C117" s="106" t="s">
        <v>133</v>
      </c>
      <c r="D117" s="39"/>
      <c r="E117" s="39"/>
      <c r="F117" s="39"/>
      <c r="G117" s="39"/>
      <c r="H117" s="39"/>
      <c r="I117" s="39"/>
      <c r="J117" s="196">
        <f>BK117</f>
        <v>0</v>
      </c>
      <c r="K117" s="39"/>
      <c r="L117" s="43"/>
      <c r="M117" s="102"/>
      <c r="N117" s="197"/>
      <c r="O117" s="103"/>
      <c r="P117" s="198">
        <f>P118</f>
        <v>0</v>
      </c>
      <c r="Q117" s="103"/>
      <c r="R117" s="198">
        <f>R118</f>
        <v>0</v>
      </c>
      <c r="S117" s="103"/>
      <c r="T117" s="199">
        <f>T118</f>
        <v>0</v>
      </c>
      <c r="U117" s="37"/>
      <c r="V117" s="37"/>
      <c r="W117" s="37"/>
      <c r="X117" s="37"/>
      <c r="Y117" s="37"/>
      <c r="Z117" s="37"/>
      <c r="AA117" s="37"/>
      <c r="AB117" s="37"/>
      <c r="AC117" s="37"/>
      <c r="AD117" s="37"/>
      <c r="AE117" s="37"/>
      <c r="AT117" s="16" t="s">
        <v>75</v>
      </c>
      <c r="AU117" s="16" t="s">
        <v>103</v>
      </c>
      <c r="BK117" s="200">
        <f>BK118</f>
        <v>0</v>
      </c>
    </row>
    <row r="118" s="12" customFormat="1" ht="25.92" customHeight="1">
      <c r="A118" s="12"/>
      <c r="B118" s="201"/>
      <c r="C118" s="202"/>
      <c r="D118" s="203" t="s">
        <v>75</v>
      </c>
      <c r="E118" s="204" t="s">
        <v>431</v>
      </c>
      <c r="F118" s="204" t="s">
        <v>432</v>
      </c>
      <c r="G118" s="202"/>
      <c r="H118" s="202"/>
      <c r="I118" s="205"/>
      <c r="J118" s="206">
        <f>BK118</f>
        <v>0</v>
      </c>
      <c r="K118" s="202"/>
      <c r="L118" s="207"/>
      <c r="M118" s="208"/>
      <c r="N118" s="209"/>
      <c r="O118" s="209"/>
      <c r="P118" s="210">
        <f>P119</f>
        <v>0</v>
      </c>
      <c r="Q118" s="209"/>
      <c r="R118" s="210">
        <f>R119</f>
        <v>0</v>
      </c>
      <c r="S118" s="209"/>
      <c r="T118" s="211">
        <f>T119</f>
        <v>0</v>
      </c>
      <c r="U118" s="12"/>
      <c r="V118" s="12"/>
      <c r="W118" s="12"/>
      <c r="X118" s="12"/>
      <c r="Y118" s="12"/>
      <c r="Z118" s="12"/>
      <c r="AA118" s="12"/>
      <c r="AB118" s="12"/>
      <c r="AC118" s="12"/>
      <c r="AD118" s="12"/>
      <c r="AE118" s="12"/>
      <c r="AR118" s="212" t="s">
        <v>144</v>
      </c>
      <c r="AT118" s="213" t="s">
        <v>75</v>
      </c>
      <c r="AU118" s="213" t="s">
        <v>76</v>
      </c>
      <c r="AY118" s="212" t="s">
        <v>136</v>
      </c>
      <c r="BK118" s="214">
        <f>BK119</f>
        <v>0</v>
      </c>
    </row>
    <row r="119" s="2" customFormat="1" ht="16.5" customHeight="1">
      <c r="A119" s="37"/>
      <c r="B119" s="38"/>
      <c r="C119" s="217" t="s">
        <v>84</v>
      </c>
      <c r="D119" s="217" t="s">
        <v>139</v>
      </c>
      <c r="E119" s="218" t="s">
        <v>433</v>
      </c>
      <c r="F119" s="219" t="s">
        <v>439</v>
      </c>
      <c r="G119" s="220" t="s">
        <v>435</v>
      </c>
      <c r="H119" s="221">
        <v>1</v>
      </c>
      <c r="I119" s="222"/>
      <c r="J119" s="223">
        <f>ROUND(I119*H119,2)</f>
        <v>0</v>
      </c>
      <c r="K119" s="219" t="s">
        <v>1</v>
      </c>
      <c r="L119" s="43"/>
      <c r="M119" s="272" t="s">
        <v>1</v>
      </c>
      <c r="N119" s="273" t="s">
        <v>41</v>
      </c>
      <c r="O119" s="270"/>
      <c r="P119" s="274">
        <f>O119*H119</f>
        <v>0</v>
      </c>
      <c r="Q119" s="274">
        <v>0</v>
      </c>
      <c r="R119" s="274">
        <f>Q119*H119</f>
        <v>0</v>
      </c>
      <c r="S119" s="274">
        <v>0</v>
      </c>
      <c r="T119" s="275">
        <f>S119*H119</f>
        <v>0</v>
      </c>
      <c r="U119" s="37"/>
      <c r="V119" s="37"/>
      <c r="W119" s="37"/>
      <c r="X119" s="37"/>
      <c r="Y119" s="37"/>
      <c r="Z119" s="37"/>
      <c r="AA119" s="37"/>
      <c r="AB119" s="37"/>
      <c r="AC119" s="37"/>
      <c r="AD119" s="37"/>
      <c r="AE119" s="37"/>
      <c r="AR119" s="228" t="s">
        <v>436</v>
      </c>
      <c r="AT119" s="228" t="s">
        <v>139</v>
      </c>
      <c r="AU119" s="228" t="s">
        <v>84</v>
      </c>
      <c r="AY119" s="16" t="s">
        <v>136</v>
      </c>
      <c r="BE119" s="229">
        <f>IF(N119="základní",J119,0)</f>
        <v>0</v>
      </c>
      <c r="BF119" s="229">
        <f>IF(N119="snížená",J119,0)</f>
        <v>0</v>
      </c>
      <c r="BG119" s="229">
        <f>IF(N119="zákl. přenesená",J119,0)</f>
        <v>0</v>
      </c>
      <c r="BH119" s="229">
        <f>IF(N119="sníž. přenesená",J119,0)</f>
        <v>0</v>
      </c>
      <c r="BI119" s="229">
        <f>IF(N119="nulová",J119,0)</f>
        <v>0</v>
      </c>
      <c r="BJ119" s="16" t="s">
        <v>84</v>
      </c>
      <c r="BK119" s="229">
        <f>ROUND(I119*H119,2)</f>
        <v>0</v>
      </c>
      <c r="BL119" s="16" t="s">
        <v>436</v>
      </c>
      <c r="BM119" s="228" t="s">
        <v>437</v>
      </c>
    </row>
    <row r="120" s="2" customFormat="1" ht="6.96" customHeight="1">
      <c r="A120" s="37"/>
      <c r="B120" s="65"/>
      <c r="C120" s="66"/>
      <c r="D120" s="66"/>
      <c r="E120" s="66"/>
      <c r="F120" s="66"/>
      <c r="G120" s="66"/>
      <c r="H120" s="66"/>
      <c r="I120" s="66"/>
      <c r="J120" s="66"/>
      <c r="K120" s="66"/>
      <c r="L120" s="43"/>
      <c r="M120" s="37"/>
      <c r="O120" s="37"/>
      <c r="P120" s="37"/>
      <c r="Q120" s="37"/>
      <c r="R120" s="37"/>
      <c r="S120" s="37"/>
      <c r="T120" s="37"/>
      <c r="U120" s="37"/>
      <c r="V120" s="37"/>
      <c r="W120" s="37"/>
      <c r="X120" s="37"/>
      <c r="Y120" s="37"/>
      <c r="Z120" s="37"/>
      <c r="AA120" s="37"/>
      <c r="AB120" s="37"/>
      <c r="AC120" s="37"/>
      <c r="AD120" s="37"/>
      <c r="AE120" s="37"/>
    </row>
  </sheetData>
  <sheetProtection sheet="1" autoFilter="0" formatColumns="0" formatRows="0" objects="1" scenarios="1" spinCount="100000" saltValue="ef9ICMZyNkqZblKDreJyc+WlMpFfyOYtjvwMUX0mMF2jO1Ydn9wRXyw5yArKYzJ3QnRUyC28mH4H0v5hValX5Q==" hashValue="vqBz3jnM3a+oRjqGpR+gsb70f8RbCUI2m3i35hLGan+I606Z+0Th28sAIi8BARGlKQCyXnSQBTcwhi3A5erRJA==" algorithmName="SHA-512" password="E785"/>
  <autoFilter ref="C116:K119"/>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95</v>
      </c>
    </row>
    <row r="3" s="1" customFormat="1" ht="6.96" customHeight="1">
      <c r="B3" s="135"/>
      <c r="C3" s="136"/>
      <c r="D3" s="136"/>
      <c r="E3" s="136"/>
      <c r="F3" s="136"/>
      <c r="G3" s="136"/>
      <c r="H3" s="136"/>
      <c r="I3" s="136"/>
      <c r="J3" s="136"/>
      <c r="K3" s="136"/>
      <c r="L3" s="19"/>
      <c r="AT3" s="16" t="s">
        <v>86</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REKONSTRUKCE PLYNOVÉ KOTELNY NA BUDOVĚ Č.P. 1, KYJOVICE</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440</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14. 3. 2024</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1</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26</v>
      </c>
      <c r="F15" s="37"/>
      <c r="G15" s="37"/>
      <c r="H15" s="37"/>
      <c r="I15" s="139" t="s">
        <v>27</v>
      </c>
      <c r="J15" s="142" t="s">
        <v>1</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28</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27</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30</v>
      </c>
      <c r="E20" s="37"/>
      <c r="F20" s="37"/>
      <c r="G20" s="37"/>
      <c r="H20" s="37"/>
      <c r="I20" s="139" t="s">
        <v>25</v>
      </c>
      <c r="J20" s="142" t="s">
        <v>1</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31</v>
      </c>
      <c r="F21" s="37"/>
      <c r="G21" s="37"/>
      <c r="H21" s="37"/>
      <c r="I21" s="139" t="s">
        <v>27</v>
      </c>
      <c r="J21" s="142" t="s">
        <v>1</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33</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27</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s="8" customFormat="1" ht="119.25" customHeight="1">
      <c r="A27" s="144"/>
      <c r="B27" s="145"/>
      <c r="C27" s="144"/>
      <c r="D27" s="144"/>
      <c r="E27" s="146" t="s">
        <v>35</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36</v>
      </c>
      <c r="E30" s="37"/>
      <c r="F30" s="37"/>
      <c r="G30" s="37"/>
      <c r="H30" s="37"/>
      <c r="I30" s="37"/>
      <c r="J30" s="150">
        <f>ROUND(J123,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38</v>
      </c>
      <c r="G32" s="37"/>
      <c r="H32" s="37"/>
      <c r="I32" s="151" t="s">
        <v>37</v>
      </c>
      <c r="J32" s="151" t="s">
        <v>39</v>
      </c>
      <c r="K32" s="37"/>
      <c r="L32" s="62"/>
      <c r="S32" s="37"/>
      <c r="T32" s="37"/>
      <c r="U32" s="37"/>
      <c r="V32" s="37"/>
      <c r="W32" s="37"/>
      <c r="X32" s="37"/>
      <c r="Y32" s="37"/>
      <c r="Z32" s="37"/>
      <c r="AA32" s="37"/>
      <c r="AB32" s="37"/>
      <c r="AC32" s="37"/>
      <c r="AD32" s="37"/>
      <c r="AE32" s="37"/>
    </row>
    <row r="33" s="2" customFormat="1" ht="14.4" customHeight="1">
      <c r="A33" s="37"/>
      <c r="B33" s="43"/>
      <c r="C33" s="37"/>
      <c r="D33" s="152" t="s">
        <v>40</v>
      </c>
      <c r="E33" s="139" t="s">
        <v>41</v>
      </c>
      <c r="F33" s="153">
        <f>ROUND((SUM(BE123:BE146)),  2)</f>
        <v>0</v>
      </c>
      <c r="G33" s="37"/>
      <c r="H33" s="37"/>
      <c r="I33" s="154">
        <v>0.20999999999999999</v>
      </c>
      <c r="J33" s="153">
        <f>ROUND(((SUM(BE123:BE146))*I33),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42</v>
      </c>
      <c r="F34" s="153">
        <f>ROUND((SUM(BF123:BF146)),  2)</f>
        <v>0</v>
      </c>
      <c r="G34" s="37"/>
      <c r="H34" s="37"/>
      <c r="I34" s="154">
        <v>0.12</v>
      </c>
      <c r="J34" s="153">
        <f>ROUND(((SUM(BF123:BF146))*I34),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43</v>
      </c>
      <c r="F35" s="153">
        <f>ROUND((SUM(BG123:BG146)),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44</v>
      </c>
      <c r="F36" s="153">
        <f>ROUND((SUM(BH123:BH146)),  2)</f>
        <v>0</v>
      </c>
      <c r="G36" s="37"/>
      <c r="H36" s="37"/>
      <c r="I36" s="154">
        <v>0.12</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45</v>
      </c>
      <c r="F37" s="153">
        <f>ROUND((SUM(BI123:BI146)),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46</v>
      </c>
      <c r="E39" s="157"/>
      <c r="F39" s="157"/>
      <c r="G39" s="158" t="s">
        <v>47</v>
      </c>
      <c r="H39" s="159" t="s">
        <v>48</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49</v>
      </c>
      <c r="E50" s="163"/>
      <c r="F50" s="163"/>
      <c r="G50" s="162" t="s">
        <v>50</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51</v>
      </c>
      <c r="E61" s="165"/>
      <c r="F61" s="166" t="s">
        <v>52</v>
      </c>
      <c r="G61" s="164" t="s">
        <v>51</v>
      </c>
      <c r="H61" s="165"/>
      <c r="I61" s="165"/>
      <c r="J61" s="167" t="s">
        <v>52</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53</v>
      </c>
      <c r="E65" s="168"/>
      <c r="F65" s="168"/>
      <c r="G65" s="162" t="s">
        <v>54</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51</v>
      </c>
      <c r="E76" s="165"/>
      <c r="F76" s="166" t="s">
        <v>52</v>
      </c>
      <c r="G76" s="164" t="s">
        <v>51</v>
      </c>
      <c r="H76" s="165"/>
      <c r="I76" s="165"/>
      <c r="J76" s="167" t="s">
        <v>52</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REKONSTRUKCE PLYNOVÉ KOTELNY NA BUDOVĚ Č.P. 1, KYJOVICE</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 xml:space="preserve">VON - Vedlejší a ostatní náklady stavby </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14. 3. 2024</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Domov Na zámku p.o.</v>
      </c>
      <c r="G91" s="39"/>
      <c r="H91" s="39"/>
      <c r="I91" s="31" t="s">
        <v>30</v>
      </c>
      <c r="J91" s="35" t="str">
        <f>E21</f>
        <v>INPROS F-M s.r.o.</v>
      </c>
      <c r="K91" s="39"/>
      <c r="L91" s="62"/>
      <c r="S91" s="37"/>
      <c r="T91" s="37"/>
      <c r="U91" s="37"/>
      <c r="V91" s="37"/>
      <c r="W91" s="37"/>
      <c r="X91" s="37"/>
      <c r="Y91" s="37"/>
      <c r="Z91" s="37"/>
      <c r="AA91" s="37"/>
      <c r="AB91" s="37"/>
      <c r="AC91" s="37"/>
      <c r="AD91" s="37"/>
      <c r="AE91" s="37"/>
    </row>
    <row r="92" s="2" customFormat="1" ht="15.15" customHeight="1">
      <c r="A92" s="37"/>
      <c r="B92" s="38"/>
      <c r="C92" s="31" t="s">
        <v>28</v>
      </c>
      <c r="D92" s="39"/>
      <c r="E92" s="39"/>
      <c r="F92" s="26" t="str">
        <f>IF(E18="","",E18)</f>
        <v>Vyplň údaj</v>
      </c>
      <c r="G92" s="39"/>
      <c r="H92" s="39"/>
      <c r="I92" s="31" t="s">
        <v>33</v>
      </c>
      <c r="J92" s="35" t="str">
        <f>E24</f>
        <v xml:space="preserve"> </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102</v>
      </c>
      <c r="D96" s="39"/>
      <c r="E96" s="39"/>
      <c r="F96" s="39"/>
      <c r="G96" s="39"/>
      <c r="H96" s="39"/>
      <c r="I96" s="39"/>
      <c r="J96" s="109">
        <f>J123</f>
        <v>0</v>
      </c>
      <c r="K96" s="39"/>
      <c r="L96" s="62"/>
      <c r="S96" s="37"/>
      <c r="T96" s="37"/>
      <c r="U96" s="37"/>
      <c r="V96" s="37"/>
      <c r="W96" s="37"/>
      <c r="X96" s="37"/>
      <c r="Y96" s="37"/>
      <c r="Z96" s="37"/>
      <c r="AA96" s="37"/>
      <c r="AB96" s="37"/>
      <c r="AC96" s="37"/>
      <c r="AD96" s="37"/>
      <c r="AE96" s="37"/>
      <c r="AU96" s="16" t="s">
        <v>103</v>
      </c>
    </row>
    <row r="97" s="9" customFormat="1" ht="24.96" customHeight="1">
      <c r="A97" s="9"/>
      <c r="B97" s="178"/>
      <c r="C97" s="179"/>
      <c r="D97" s="180" t="s">
        <v>441</v>
      </c>
      <c r="E97" s="181"/>
      <c r="F97" s="181"/>
      <c r="G97" s="181"/>
      <c r="H97" s="181"/>
      <c r="I97" s="181"/>
      <c r="J97" s="182">
        <f>J124</f>
        <v>0</v>
      </c>
      <c r="K97" s="179"/>
      <c r="L97" s="183"/>
      <c r="S97" s="9"/>
      <c r="T97" s="9"/>
      <c r="U97" s="9"/>
      <c r="V97" s="9"/>
      <c r="W97" s="9"/>
      <c r="X97" s="9"/>
      <c r="Y97" s="9"/>
      <c r="Z97" s="9"/>
      <c r="AA97" s="9"/>
      <c r="AB97" s="9"/>
      <c r="AC97" s="9"/>
      <c r="AD97" s="9"/>
      <c r="AE97" s="9"/>
    </row>
    <row r="98" s="10" customFormat="1" ht="19.92" customHeight="1">
      <c r="A98" s="10"/>
      <c r="B98" s="184"/>
      <c r="C98" s="185"/>
      <c r="D98" s="186" t="s">
        <v>442</v>
      </c>
      <c r="E98" s="187"/>
      <c r="F98" s="187"/>
      <c r="G98" s="187"/>
      <c r="H98" s="187"/>
      <c r="I98" s="187"/>
      <c r="J98" s="188">
        <f>J125</f>
        <v>0</v>
      </c>
      <c r="K98" s="185"/>
      <c r="L98" s="189"/>
      <c r="S98" s="10"/>
      <c r="T98" s="10"/>
      <c r="U98" s="10"/>
      <c r="V98" s="10"/>
      <c r="W98" s="10"/>
      <c r="X98" s="10"/>
      <c r="Y98" s="10"/>
      <c r="Z98" s="10"/>
      <c r="AA98" s="10"/>
      <c r="AB98" s="10"/>
      <c r="AC98" s="10"/>
      <c r="AD98" s="10"/>
      <c r="AE98" s="10"/>
    </row>
    <row r="99" s="10" customFormat="1" ht="19.92" customHeight="1">
      <c r="A99" s="10"/>
      <c r="B99" s="184"/>
      <c r="C99" s="185"/>
      <c r="D99" s="186" t="s">
        <v>443</v>
      </c>
      <c r="E99" s="187"/>
      <c r="F99" s="187"/>
      <c r="G99" s="187"/>
      <c r="H99" s="187"/>
      <c r="I99" s="187"/>
      <c r="J99" s="188">
        <f>J130</f>
        <v>0</v>
      </c>
      <c r="K99" s="185"/>
      <c r="L99" s="189"/>
      <c r="S99" s="10"/>
      <c r="T99" s="10"/>
      <c r="U99" s="10"/>
      <c r="V99" s="10"/>
      <c r="W99" s="10"/>
      <c r="X99" s="10"/>
      <c r="Y99" s="10"/>
      <c r="Z99" s="10"/>
      <c r="AA99" s="10"/>
      <c r="AB99" s="10"/>
      <c r="AC99" s="10"/>
      <c r="AD99" s="10"/>
      <c r="AE99" s="10"/>
    </row>
    <row r="100" s="10" customFormat="1" ht="19.92" customHeight="1">
      <c r="A100" s="10"/>
      <c r="B100" s="184"/>
      <c r="C100" s="185"/>
      <c r="D100" s="186" t="s">
        <v>444</v>
      </c>
      <c r="E100" s="187"/>
      <c r="F100" s="187"/>
      <c r="G100" s="187"/>
      <c r="H100" s="187"/>
      <c r="I100" s="187"/>
      <c r="J100" s="188">
        <f>J133</f>
        <v>0</v>
      </c>
      <c r="K100" s="185"/>
      <c r="L100" s="189"/>
      <c r="S100" s="10"/>
      <c r="T100" s="10"/>
      <c r="U100" s="10"/>
      <c r="V100" s="10"/>
      <c r="W100" s="10"/>
      <c r="X100" s="10"/>
      <c r="Y100" s="10"/>
      <c r="Z100" s="10"/>
      <c r="AA100" s="10"/>
      <c r="AB100" s="10"/>
      <c r="AC100" s="10"/>
      <c r="AD100" s="10"/>
      <c r="AE100" s="10"/>
    </row>
    <row r="101" s="10" customFormat="1" ht="19.92" customHeight="1">
      <c r="A101" s="10"/>
      <c r="B101" s="184"/>
      <c r="C101" s="185"/>
      <c r="D101" s="186" t="s">
        <v>445</v>
      </c>
      <c r="E101" s="187"/>
      <c r="F101" s="187"/>
      <c r="G101" s="187"/>
      <c r="H101" s="187"/>
      <c r="I101" s="187"/>
      <c r="J101" s="188">
        <f>J138</f>
        <v>0</v>
      </c>
      <c r="K101" s="185"/>
      <c r="L101" s="189"/>
      <c r="S101" s="10"/>
      <c r="T101" s="10"/>
      <c r="U101" s="10"/>
      <c r="V101" s="10"/>
      <c r="W101" s="10"/>
      <c r="X101" s="10"/>
      <c r="Y101" s="10"/>
      <c r="Z101" s="10"/>
      <c r="AA101" s="10"/>
      <c r="AB101" s="10"/>
      <c r="AC101" s="10"/>
      <c r="AD101" s="10"/>
      <c r="AE101" s="10"/>
    </row>
    <row r="102" s="10" customFormat="1" ht="19.92" customHeight="1">
      <c r="A102" s="10"/>
      <c r="B102" s="184"/>
      <c r="C102" s="185"/>
      <c r="D102" s="186" t="s">
        <v>446</v>
      </c>
      <c r="E102" s="187"/>
      <c r="F102" s="187"/>
      <c r="G102" s="187"/>
      <c r="H102" s="187"/>
      <c r="I102" s="187"/>
      <c r="J102" s="188">
        <f>J141</f>
        <v>0</v>
      </c>
      <c r="K102" s="185"/>
      <c r="L102" s="189"/>
      <c r="S102" s="10"/>
      <c r="T102" s="10"/>
      <c r="U102" s="10"/>
      <c r="V102" s="10"/>
      <c r="W102" s="10"/>
      <c r="X102" s="10"/>
      <c r="Y102" s="10"/>
      <c r="Z102" s="10"/>
      <c r="AA102" s="10"/>
      <c r="AB102" s="10"/>
      <c r="AC102" s="10"/>
      <c r="AD102" s="10"/>
      <c r="AE102" s="10"/>
    </row>
    <row r="103" s="10" customFormat="1" ht="19.92" customHeight="1">
      <c r="A103" s="10"/>
      <c r="B103" s="184"/>
      <c r="C103" s="185"/>
      <c r="D103" s="186" t="s">
        <v>447</v>
      </c>
      <c r="E103" s="187"/>
      <c r="F103" s="187"/>
      <c r="G103" s="187"/>
      <c r="H103" s="187"/>
      <c r="I103" s="187"/>
      <c r="J103" s="188">
        <f>J144</f>
        <v>0</v>
      </c>
      <c r="K103" s="185"/>
      <c r="L103" s="189"/>
      <c r="S103" s="10"/>
      <c r="T103" s="10"/>
      <c r="U103" s="10"/>
      <c r="V103" s="10"/>
      <c r="W103" s="10"/>
      <c r="X103" s="10"/>
      <c r="Y103" s="10"/>
      <c r="Z103" s="10"/>
      <c r="AA103" s="10"/>
      <c r="AB103" s="10"/>
      <c r="AC103" s="10"/>
      <c r="AD103" s="10"/>
      <c r="AE103" s="10"/>
    </row>
    <row r="104" s="2" customFormat="1" ht="21.84" customHeight="1">
      <c r="A104" s="37"/>
      <c r="B104" s="38"/>
      <c r="C104" s="39"/>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65"/>
      <c r="C105" s="66"/>
      <c r="D105" s="66"/>
      <c r="E105" s="66"/>
      <c r="F105" s="66"/>
      <c r="G105" s="66"/>
      <c r="H105" s="66"/>
      <c r="I105" s="66"/>
      <c r="J105" s="66"/>
      <c r="K105" s="66"/>
      <c r="L105" s="62"/>
      <c r="S105" s="37"/>
      <c r="T105" s="37"/>
      <c r="U105" s="37"/>
      <c r="V105" s="37"/>
      <c r="W105" s="37"/>
      <c r="X105" s="37"/>
      <c r="Y105" s="37"/>
      <c r="Z105" s="37"/>
      <c r="AA105" s="37"/>
      <c r="AB105" s="37"/>
      <c r="AC105" s="37"/>
      <c r="AD105" s="37"/>
      <c r="AE105" s="37"/>
    </row>
    <row r="109" s="2" customFormat="1" ht="6.96" customHeight="1">
      <c r="A109" s="37"/>
      <c r="B109" s="67"/>
      <c r="C109" s="68"/>
      <c r="D109" s="68"/>
      <c r="E109" s="68"/>
      <c r="F109" s="68"/>
      <c r="G109" s="68"/>
      <c r="H109" s="68"/>
      <c r="I109" s="68"/>
      <c r="J109" s="68"/>
      <c r="K109" s="68"/>
      <c r="L109" s="62"/>
      <c r="S109" s="37"/>
      <c r="T109" s="37"/>
      <c r="U109" s="37"/>
      <c r="V109" s="37"/>
      <c r="W109" s="37"/>
      <c r="X109" s="37"/>
      <c r="Y109" s="37"/>
      <c r="Z109" s="37"/>
      <c r="AA109" s="37"/>
      <c r="AB109" s="37"/>
      <c r="AC109" s="37"/>
      <c r="AD109" s="37"/>
      <c r="AE109" s="37"/>
    </row>
    <row r="110" s="2" customFormat="1" ht="24.96" customHeight="1">
      <c r="A110" s="37"/>
      <c r="B110" s="38"/>
      <c r="C110" s="22" t="s">
        <v>121</v>
      </c>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6.96" customHeight="1">
      <c r="A111" s="37"/>
      <c r="B111" s="38"/>
      <c r="C111" s="39"/>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16</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173" t="str">
        <f>E7</f>
        <v>REKONSTRUKCE PLYNOVÉ KOTELNY NA BUDOVĚ Č.P. 1, KYJOVICE</v>
      </c>
      <c r="F113" s="31"/>
      <c r="G113" s="31"/>
      <c r="H113" s="31"/>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97</v>
      </c>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6.5" customHeight="1">
      <c r="A115" s="37"/>
      <c r="B115" s="38"/>
      <c r="C115" s="39"/>
      <c r="D115" s="39"/>
      <c r="E115" s="75" t="str">
        <f>E9</f>
        <v xml:space="preserve">VON - Vedlejší a ostatní náklady stavby </v>
      </c>
      <c r="F115" s="39"/>
      <c r="G115" s="39"/>
      <c r="H115" s="39"/>
      <c r="I115" s="39"/>
      <c r="J115" s="39"/>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20</v>
      </c>
      <c r="D117" s="39"/>
      <c r="E117" s="39"/>
      <c r="F117" s="26" t="str">
        <f>F12</f>
        <v xml:space="preserve"> </v>
      </c>
      <c r="G117" s="39"/>
      <c r="H117" s="39"/>
      <c r="I117" s="31" t="s">
        <v>22</v>
      </c>
      <c r="J117" s="78" t="str">
        <f>IF(J12="","",J12)</f>
        <v>14. 3. 2024</v>
      </c>
      <c r="K117" s="39"/>
      <c r="L117" s="62"/>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15.15" customHeight="1">
      <c r="A119" s="37"/>
      <c r="B119" s="38"/>
      <c r="C119" s="31" t="s">
        <v>24</v>
      </c>
      <c r="D119" s="39"/>
      <c r="E119" s="39"/>
      <c r="F119" s="26" t="str">
        <f>E15</f>
        <v>Domov Na zámku p.o.</v>
      </c>
      <c r="G119" s="39"/>
      <c r="H119" s="39"/>
      <c r="I119" s="31" t="s">
        <v>30</v>
      </c>
      <c r="J119" s="35" t="str">
        <f>E21</f>
        <v>INPROS F-M s.r.o.</v>
      </c>
      <c r="K119" s="39"/>
      <c r="L119" s="62"/>
      <c r="S119" s="37"/>
      <c r="T119" s="37"/>
      <c r="U119" s="37"/>
      <c r="V119" s="37"/>
      <c r="W119" s="37"/>
      <c r="X119" s="37"/>
      <c r="Y119" s="37"/>
      <c r="Z119" s="37"/>
      <c r="AA119" s="37"/>
      <c r="AB119" s="37"/>
      <c r="AC119" s="37"/>
      <c r="AD119" s="37"/>
      <c r="AE119" s="37"/>
    </row>
    <row r="120" s="2" customFormat="1" ht="15.15" customHeight="1">
      <c r="A120" s="37"/>
      <c r="B120" s="38"/>
      <c r="C120" s="31" t="s">
        <v>28</v>
      </c>
      <c r="D120" s="39"/>
      <c r="E120" s="39"/>
      <c r="F120" s="26" t="str">
        <f>IF(E18="","",E18)</f>
        <v>Vyplň údaj</v>
      </c>
      <c r="G120" s="39"/>
      <c r="H120" s="39"/>
      <c r="I120" s="31" t="s">
        <v>33</v>
      </c>
      <c r="J120" s="35" t="str">
        <f>E24</f>
        <v xml:space="preserve"> </v>
      </c>
      <c r="K120" s="39"/>
      <c r="L120" s="62"/>
      <c r="S120" s="37"/>
      <c r="T120" s="37"/>
      <c r="U120" s="37"/>
      <c r="V120" s="37"/>
      <c r="W120" s="37"/>
      <c r="X120" s="37"/>
      <c r="Y120" s="37"/>
      <c r="Z120" s="37"/>
      <c r="AA120" s="37"/>
      <c r="AB120" s="37"/>
      <c r="AC120" s="37"/>
      <c r="AD120" s="37"/>
      <c r="AE120" s="37"/>
    </row>
    <row r="121" s="2" customFormat="1" ht="10.32"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11" customFormat="1" ht="29.28" customHeight="1">
      <c r="A122" s="190"/>
      <c r="B122" s="191"/>
      <c r="C122" s="192" t="s">
        <v>122</v>
      </c>
      <c r="D122" s="193" t="s">
        <v>61</v>
      </c>
      <c r="E122" s="193" t="s">
        <v>57</v>
      </c>
      <c r="F122" s="193" t="s">
        <v>58</v>
      </c>
      <c r="G122" s="193" t="s">
        <v>123</v>
      </c>
      <c r="H122" s="193" t="s">
        <v>124</v>
      </c>
      <c r="I122" s="193" t="s">
        <v>125</v>
      </c>
      <c r="J122" s="193" t="s">
        <v>101</v>
      </c>
      <c r="K122" s="194" t="s">
        <v>126</v>
      </c>
      <c r="L122" s="195"/>
      <c r="M122" s="99" t="s">
        <v>1</v>
      </c>
      <c r="N122" s="100" t="s">
        <v>40</v>
      </c>
      <c r="O122" s="100" t="s">
        <v>127</v>
      </c>
      <c r="P122" s="100" t="s">
        <v>128</v>
      </c>
      <c r="Q122" s="100" t="s">
        <v>129</v>
      </c>
      <c r="R122" s="100" t="s">
        <v>130</v>
      </c>
      <c r="S122" s="100" t="s">
        <v>131</v>
      </c>
      <c r="T122" s="101" t="s">
        <v>132</v>
      </c>
      <c r="U122" s="190"/>
      <c r="V122" s="190"/>
      <c r="W122" s="190"/>
      <c r="X122" s="190"/>
      <c r="Y122" s="190"/>
      <c r="Z122" s="190"/>
      <c r="AA122" s="190"/>
      <c r="AB122" s="190"/>
      <c r="AC122" s="190"/>
      <c r="AD122" s="190"/>
      <c r="AE122" s="190"/>
    </row>
    <row r="123" s="2" customFormat="1" ht="22.8" customHeight="1">
      <c r="A123" s="37"/>
      <c r="B123" s="38"/>
      <c r="C123" s="106" t="s">
        <v>133</v>
      </c>
      <c r="D123" s="39"/>
      <c r="E123" s="39"/>
      <c r="F123" s="39"/>
      <c r="G123" s="39"/>
      <c r="H123" s="39"/>
      <c r="I123" s="39"/>
      <c r="J123" s="196">
        <f>BK123</f>
        <v>0</v>
      </c>
      <c r="K123" s="39"/>
      <c r="L123" s="43"/>
      <c r="M123" s="102"/>
      <c r="N123" s="197"/>
      <c r="O123" s="103"/>
      <c r="P123" s="198">
        <f>P124</f>
        <v>0</v>
      </c>
      <c r="Q123" s="103"/>
      <c r="R123" s="198">
        <f>R124</f>
        <v>0</v>
      </c>
      <c r="S123" s="103"/>
      <c r="T123" s="199">
        <f>T124</f>
        <v>0</v>
      </c>
      <c r="U123" s="37"/>
      <c r="V123" s="37"/>
      <c r="W123" s="37"/>
      <c r="X123" s="37"/>
      <c r="Y123" s="37"/>
      <c r="Z123" s="37"/>
      <c r="AA123" s="37"/>
      <c r="AB123" s="37"/>
      <c r="AC123" s="37"/>
      <c r="AD123" s="37"/>
      <c r="AE123" s="37"/>
      <c r="AT123" s="16" t="s">
        <v>75</v>
      </c>
      <c r="AU123" s="16" t="s">
        <v>103</v>
      </c>
      <c r="BK123" s="200">
        <f>BK124</f>
        <v>0</v>
      </c>
    </row>
    <row r="124" s="12" customFormat="1" ht="25.92" customHeight="1">
      <c r="A124" s="12"/>
      <c r="B124" s="201"/>
      <c r="C124" s="202"/>
      <c r="D124" s="203" t="s">
        <v>75</v>
      </c>
      <c r="E124" s="204" t="s">
        <v>448</v>
      </c>
      <c r="F124" s="204" t="s">
        <v>448</v>
      </c>
      <c r="G124" s="202"/>
      <c r="H124" s="202"/>
      <c r="I124" s="205"/>
      <c r="J124" s="206">
        <f>BK124</f>
        <v>0</v>
      </c>
      <c r="K124" s="202"/>
      <c r="L124" s="207"/>
      <c r="M124" s="208"/>
      <c r="N124" s="209"/>
      <c r="O124" s="209"/>
      <c r="P124" s="210">
        <f>P125+P130+P133+P138+P141+P144</f>
        <v>0</v>
      </c>
      <c r="Q124" s="209"/>
      <c r="R124" s="210">
        <f>R125+R130+R133+R138+R141+R144</f>
        <v>0</v>
      </c>
      <c r="S124" s="209"/>
      <c r="T124" s="211">
        <f>T125+T130+T133+T138+T141+T144</f>
        <v>0</v>
      </c>
      <c r="U124" s="12"/>
      <c r="V124" s="12"/>
      <c r="W124" s="12"/>
      <c r="X124" s="12"/>
      <c r="Y124" s="12"/>
      <c r="Z124" s="12"/>
      <c r="AA124" s="12"/>
      <c r="AB124" s="12"/>
      <c r="AC124" s="12"/>
      <c r="AD124" s="12"/>
      <c r="AE124" s="12"/>
      <c r="AR124" s="212" t="s">
        <v>164</v>
      </c>
      <c r="AT124" s="213" t="s">
        <v>75</v>
      </c>
      <c r="AU124" s="213" t="s">
        <v>76</v>
      </c>
      <c r="AY124" s="212" t="s">
        <v>136</v>
      </c>
      <c r="BK124" s="214">
        <f>BK125+BK130+BK133+BK138+BK141+BK144</f>
        <v>0</v>
      </c>
    </row>
    <row r="125" s="12" customFormat="1" ht="22.8" customHeight="1">
      <c r="A125" s="12"/>
      <c r="B125" s="201"/>
      <c r="C125" s="202"/>
      <c r="D125" s="203" t="s">
        <v>75</v>
      </c>
      <c r="E125" s="215" t="s">
        <v>449</v>
      </c>
      <c r="F125" s="215" t="s">
        <v>450</v>
      </c>
      <c r="G125" s="202"/>
      <c r="H125" s="202"/>
      <c r="I125" s="205"/>
      <c r="J125" s="216">
        <f>BK125</f>
        <v>0</v>
      </c>
      <c r="K125" s="202"/>
      <c r="L125" s="207"/>
      <c r="M125" s="208"/>
      <c r="N125" s="209"/>
      <c r="O125" s="209"/>
      <c r="P125" s="210">
        <f>SUM(P126:P129)</f>
        <v>0</v>
      </c>
      <c r="Q125" s="209"/>
      <c r="R125" s="210">
        <f>SUM(R126:R129)</f>
        <v>0</v>
      </c>
      <c r="S125" s="209"/>
      <c r="T125" s="211">
        <f>SUM(T126:T129)</f>
        <v>0</v>
      </c>
      <c r="U125" s="12"/>
      <c r="V125" s="12"/>
      <c r="W125" s="12"/>
      <c r="X125" s="12"/>
      <c r="Y125" s="12"/>
      <c r="Z125" s="12"/>
      <c r="AA125" s="12"/>
      <c r="AB125" s="12"/>
      <c r="AC125" s="12"/>
      <c r="AD125" s="12"/>
      <c r="AE125" s="12"/>
      <c r="AR125" s="212" t="s">
        <v>164</v>
      </c>
      <c r="AT125" s="213" t="s">
        <v>75</v>
      </c>
      <c r="AU125" s="213" t="s">
        <v>84</v>
      </c>
      <c r="AY125" s="212" t="s">
        <v>136</v>
      </c>
      <c r="BK125" s="214">
        <f>SUM(BK126:BK129)</f>
        <v>0</v>
      </c>
    </row>
    <row r="126" s="2" customFormat="1" ht="16.5" customHeight="1">
      <c r="A126" s="37"/>
      <c r="B126" s="38"/>
      <c r="C126" s="217" t="s">
        <v>84</v>
      </c>
      <c r="D126" s="217" t="s">
        <v>139</v>
      </c>
      <c r="E126" s="218" t="s">
        <v>451</v>
      </c>
      <c r="F126" s="219" t="s">
        <v>452</v>
      </c>
      <c r="G126" s="220" t="s">
        <v>435</v>
      </c>
      <c r="H126" s="221">
        <v>1</v>
      </c>
      <c r="I126" s="222"/>
      <c r="J126" s="223">
        <f>ROUND(I126*H126,2)</f>
        <v>0</v>
      </c>
      <c r="K126" s="219" t="s">
        <v>143</v>
      </c>
      <c r="L126" s="43"/>
      <c r="M126" s="224" t="s">
        <v>1</v>
      </c>
      <c r="N126" s="225" t="s">
        <v>41</v>
      </c>
      <c r="O126" s="90"/>
      <c r="P126" s="226">
        <f>O126*H126</f>
        <v>0</v>
      </c>
      <c r="Q126" s="226">
        <v>0</v>
      </c>
      <c r="R126" s="226">
        <f>Q126*H126</f>
        <v>0</v>
      </c>
      <c r="S126" s="226">
        <v>0</v>
      </c>
      <c r="T126" s="227">
        <f>S126*H126</f>
        <v>0</v>
      </c>
      <c r="U126" s="37"/>
      <c r="V126" s="37"/>
      <c r="W126" s="37"/>
      <c r="X126" s="37"/>
      <c r="Y126" s="37"/>
      <c r="Z126" s="37"/>
      <c r="AA126" s="37"/>
      <c r="AB126" s="37"/>
      <c r="AC126" s="37"/>
      <c r="AD126" s="37"/>
      <c r="AE126" s="37"/>
      <c r="AR126" s="228" t="s">
        <v>453</v>
      </c>
      <c r="AT126" s="228" t="s">
        <v>139</v>
      </c>
      <c r="AU126" s="228" t="s">
        <v>86</v>
      </c>
      <c r="AY126" s="16" t="s">
        <v>136</v>
      </c>
      <c r="BE126" s="229">
        <f>IF(N126="základní",J126,0)</f>
        <v>0</v>
      </c>
      <c r="BF126" s="229">
        <f>IF(N126="snížená",J126,0)</f>
        <v>0</v>
      </c>
      <c r="BG126" s="229">
        <f>IF(N126="zákl. přenesená",J126,0)</f>
        <v>0</v>
      </c>
      <c r="BH126" s="229">
        <f>IF(N126="sníž. přenesená",J126,0)</f>
        <v>0</v>
      </c>
      <c r="BI126" s="229">
        <f>IF(N126="nulová",J126,0)</f>
        <v>0</v>
      </c>
      <c r="BJ126" s="16" t="s">
        <v>84</v>
      </c>
      <c r="BK126" s="229">
        <f>ROUND(I126*H126,2)</f>
        <v>0</v>
      </c>
      <c r="BL126" s="16" t="s">
        <v>453</v>
      </c>
      <c r="BM126" s="228" t="s">
        <v>454</v>
      </c>
    </row>
    <row r="127" s="2" customFormat="1">
      <c r="A127" s="37"/>
      <c r="B127" s="38"/>
      <c r="C127" s="39"/>
      <c r="D127" s="230" t="s">
        <v>159</v>
      </c>
      <c r="E127" s="39"/>
      <c r="F127" s="231" t="s">
        <v>455</v>
      </c>
      <c r="G127" s="39"/>
      <c r="H127" s="39"/>
      <c r="I127" s="232"/>
      <c r="J127" s="39"/>
      <c r="K127" s="39"/>
      <c r="L127" s="43"/>
      <c r="M127" s="233"/>
      <c r="N127" s="234"/>
      <c r="O127" s="90"/>
      <c r="P127" s="90"/>
      <c r="Q127" s="90"/>
      <c r="R127" s="90"/>
      <c r="S127" s="90"/>
      <c r="T127" s="91"/>
      <c r="U127" s="37"/>
      <c r="V127" s="37"/>
      <c r="W127" s="37"/>
      <c r="X127" s="37"/>
      <c r="Y127" s="37"/>
      <c r="Z127" s="37"/>
      <c r="AA127" s="37"/>
      <c r="AB127" s="37"/>
      <c r="AC127" s="37"/>
      <c r="AD127" s="37"/>
      <c r="AE127" s="37"/>
      <c r="AT127" s="16" t="s">
        <v>159</v>
      </c>
      <c r="AU127" s="16" t="s">
        <v>86</v>
      </c>
    </row>
    <row r="128" s="2" customFormat="1" ht="16.5" customHeight="1">
      <c r="A128" s="37"/>
      <c r="B128" s="38"/>
      <c r="C128" s="217" t="s">
        <v>86</v>
      </c>
      <c r="D128" s="217" t="s">
        <v>139</v>
      </c>
      <c r="E128" s="218" t="s">
        <v>456</v>
      </c>
      <c r="F128" s="219" t="s">
        <v>457</v>
      </c>
      <c r="G128" s="220" t="s">
        <v>435</v>
      </c>
      <c r="H128" s="221">
        <v>1</v>
      </c>
      <c r="I128" s="222"/>
      <c r="J128" s="223">
        <f>ROUND(I128*H128,2)</f>
        <v>0</v>
      </c>
      <c r="K128" s="219" t="s">
        <v>143</v>
      </c>
      <c r="L128" s="43"/>
      <c r="M128" s="224" t="s">
        <v>1</v>
      </c>
      <c r="N128" s="225" t="s">
        <v>41</v>
      </c>
      <c r="O128" s="90"/>
      <c r="P128" s="226">
        <f>O128*H128</f>
        <v>0</v>
      </c>
      <c r="Q128" s="226">
        <v>0</v>
      </c>
      <c r="R128" s="226">
        <f>Q128*H128</f>
        <v>0</v>
      </c>
      <c r="S128" s="226">
        <v>0</v>
      </c>
      <c r="T128" s="227">
        <f>S128*H128</f>
        <v>0</v>
      </c>
      <c r="U128" s="37"/>
      <c r="V128" s="37"/>
      <c r="W128" s="37"/>
      <c r="X128" s="37"/>
      <c r="Y128" s="37"/>
      <c r="Z128" s="37"/>
      <c r="AA128" s="37"/>
      <c r="AB128" s="37"/>
      <c r="AC128" s="37"/>
      <c r="AD128" s="37"/>
      <c r="AE128" s="37"/>
      <c r="AR128" s="228" t="s">
        <v>453</v>
      </c>
      <c r="AT128" s="228" t="s">
        <v>139</v>
      </c>
      <c r="AU128" s="228" t="s">
        <v>86</v>
      </c>
      <c r="AY128" s="16" t="s">
        <v>136</v>
      </c>
      <c r="BE128" s="229">
        <f>IF(N128="základní",J128,0)</f>
        <v>0</v>
      </c>
      <c r="BF128" s="229">
        <f>IF(N128="snížená",J128,0)</f>
        <v>0</v>
      </c>
      <c r="BG128" s="229">
        <f>IF(N128="zákl. přenesená",J128,0)</f>
        <v>0</v>
      </c>
      <c r="BH128" s="229">
        <f>IF(N128="sníž. přenesená",J128,0)</f>
        <v>0</v>
      </c>
      <c r="BI128" s="229">
        <f>IF(N128="nulová",J128,0)</f>
        <v>0</v>
      </c>
      <c r="BJ128" s="16" t="s">
        <v>84</v>
      </c>
      <c r="BK128" s="229">
        <f>ROUND(I128*H128,2)</f>
        <v>0</v>
      </c>
      <c r="BL128" s="16" t="s">
        <v>453</v>
      </c>
      <c r="BM128" s="228" t="s">
        <v>458</v>
      </c>
    </row>
    <row r="129" s="2" customFormat="1">
      <c r="A129" s="37"/>
      <c r="B129" s="38"/>
      <c r="C129" s="39"/>
      <c r="D129" s="230" t="s">
        <v>159</v>
      </c>
      <c r="E129" s="39"/>
      <c r="F129" s="231" t="s">
        <v>459</v>
      </c>
      <c r="G129" s="39"/>
      <c r="H129" s="39"/>
      <c r="I129" s="232"/>
      <c r="J129" s="39"/>
      <c r="K129" s="39"/>
      <c r="L129" s="43"/>
      <c r="M129" s="233"/>
      <c r="N129" s="234"/>
      <c r="O129" s="90"/>
      <c r="P129" s="90"/>
      <c r="Q129" s="90"/>
      <c r="R129" s="90"/>
      <c r="S129" s="90"/>
      <c r="T129" s="91"/>
      <c r="U129" s="37"/>
      <c r="V129" s="37"/>
      <c r="W129" s="37"/>
      <c r="X129" s="37"/>
      <c r="Y129" s="37"/>
      <c r="Z129" s="37"/>
      <c r="AA129" s="37"/>
      <c r="AB129" s="37"/>
      <c r="AC129" s="37"/>
      <c r="AD129" s="37"/>
      <c r="AE129" s="37"/>
      <c r="AT129" s="16" t="s">
        <v>159</v>
      </c>
      <c r="AU129" s="16" t="s">
        <v>86</v>
      </c>
    </row>
    <row r="130" s="12" customFormat="1" ht="22.8" customHeight="1">
      <c r="A130" s="12"/>
      <c r="B130" s="201"/>
      <c r="C130" s="202"/>
      <c r="D130" s="203" t="s">
        <v>75</v>
      </c>
      <c r="E130" s="215" t="s">
        <v>460</v>
      </c>
      <c r="F130" s="215" t="s">
        <v>461</v>
      </c>
      <c r="G130" s="202"/>
      <c r="H130" s="202"/>
      <c r="I130" s="205"/>
      <c r="J130" s="216">
        <f>BK130</f>
        <v>0</v>
      </c>
      <c r="K130" s="202"/>
      <c r="L130" s="207"/>
      <c r="M130" s="208"/>
      <c r="N130" s="209"/>
      <c r="O130" s="209"/>
      <c r="P130" s="210">
        <f>SUM(P131:P132)</f>
        <v>0</v>
      </c>
      <c r="Q130" s="209"/>
      <c r="R130" s="210">
        <f>SUM(R131:R132)</f>
        <v>0</v>
      </c>
      <c r="S130" s="209"/>
      <c r="T130" s="211">
        <f>SUM(T131:T132)</f>
        <v>0</v>
      </c>
      <c r="U130" s="12"/>
      <c r="V130" s="12"/>
      <c r="W130" s="12"/>
      <c r="X130" s="12"/>
      <c r="Y130" s="12"/>
      <c r="Z130" s="12"/>
      <c r="AA130" s="12"/>
      <c r="AB130" s="12"/>
      <c r="AC130" s="12"/>
      <c r="AD130" s="12"/>
      <c r="AE130" s="12"/>
      <c r="AR130" s="212" t="s">
        <v>164</v>
      </c>
      <c r="AT130" s="213" t="s">
        <v>75</v>
      </c>
      <c r="AU130" s="213" t="s">
        <v>84</v>
      </c>
      <c r="AY130" s="212" t="s">
        <v>136</v>
      </c>
      <c r="BK130" s="214">
        <f>SUM(BK131:BK132)</f>
        <v>0</v>
      </c>
    </row>
    <row r="131" s="2" customFormat="1" ht="16.5" customHeight="1">
      <c r="A131" s="37"/>
      <c r="B131" s="38"/>
      <c r="C131" s="217" t="s">
        <v>137</v>
      </c>
      <c r="D131" s="217" t="s">
        <v>139</v>
      </c>
      <c r="E131" s="218" t="s">
        <v>462</v>
      </c>
      <c r="F131" s="219" t="s">
        <v>463</v>
      </c>
      <c r="G131" s="220" t="s">
        <v>435</v>
      </c>
      <c r="H131" s="221">
        <v>1</v>
      </c>
      <c r="I131" s="222"/>
      <c r="J131" s="223">
        <f>ROUND(I131*H131,2)</f>
        <v>0</v>
      </c>
      <c r="K131" s="219" t="s">
        <v>143</v>
      </c>
      <c r="L131" s="43"/>
      <c r="M131" s="224" t="s">
        <v>1</v>
      </c>
      <c r="N131" s="225" t="s">
        <v>41</v>
      </c>
      <c r="O131" s="90"/>
      <c r="P131" s="226">
        <f>O131*H131</f>
        <v>0</v>
      </c>
      <c r="Q131" s="226">
        <v>0</v>
      </c>
      <c r="R131" s="226">
        <f>Q131*H131</f>
        <v>0</v>
      </c>
      <c r="S131" s="226">
        <v>0</v>
      </c>
      <c r="T131" s="227">
        <f>S131*H131</f>
        <v>0</v>
      </c>
      <c r="U131" s="37"/>
      <c r="V131" s="37"/>
      <c r="W131" s="37"/>
      <c r="X131" s="37"/>
      <c r="Y131" s="37"/>
      <c r="Z131" s="37"/>
      <c r="AA131" s="37"/>
      <c r="AB131" s="37"/>
      <c r="AC131" s="37"/>
      <c r="AD131" s="37"/>
      <c r="AE131" s="37"/>
      <c r="AR131" s="228" t="s">
        <v>453</v>
      </c>
      <c r="AT131" s="228" t="s">
        <v>139</v>
      </c>
      <c r="AU131" s="228" t="s">
        <v>86</v>
      </c>
      <c r="AY131" s="16" t="s">
        <v>136</v>
      </c>
      <c r="BE131" s="229">
        <f>IF(N131="základní",J131,0)</f>
        <v>0</v>
      </c>
      <c r="BF131" s="229">
        <f>IF(N131="snížená",J131,0)</f>
        <v>0</v>
      </c>
      <c r="BG131" s="229">
        <f>IF(N131="zákl. přenesená",J131,0)</f>
        <v>0</v>
      </c>
      <c r="BH131" s="229">
        <f>IF(N131="sníž. přenesená",J131,0)</f>
        <v>0</v>
      </c>
      <c r="BI131" s="229">
        <f>IF(N131="nulová",J131,0)</f>
        <v>0</v>
      </c>
      <c r="BJ131" s="16" t="s">
        <v>84</v>
      </c>
      <c r="BK131" s="229">
        <f>ROUND(I131*H131,2)</f>
        <v>0</v>
      </c>
      <c r="BL131" s="16" t="s">
        <v>453</v>
      </c>
      <c r="BM131" s="228" t="s">
        <v>464</v>
      </c>
    </row>
    <row r="132" s="2" customFormat="1">
      <c r="A132" s="37"/>
      <c r="B132" s="38"/>
      <c r="C132" s="39"/>
      <c r="D132" s="230" t="s">
        <v>159</v>
      </c>
      <c r="E132" s="39"/>
      <c r="F132" s="231" t="s">
        <v>465</v>
      </c>
      <c r="G132" s="39"/>
      <c r="H132" s="39"/>
      <c r="I132" s="232"/>
      <c r="J132" s="39"/>
      <c r="K132" s="39"/>
      <c r="L132" s="43"/>
      <c r="M132" s="233"/>
      <c r="N132" s="234"/>
      <c r="O132" s="90"/>
      <c r="P132" s="90"/>
      <c r="Q132" s="90"/>
      <c r="R132" s="90"/>
      <c r="S132" s="90"/>
      <c r="T132" s="91"/>
      <c r="U132" s="37"/>
      <c r="V132" s="37"/>
      <c r="W132" s="37"/>
      <c r="X132" s="37"/>
      <c r="Y132" s="37"/>
      <c r="Z132" s="37"/>
      <c r="AA132" s="37"/>
      <c r="AB132" s="37"/>
      <c r="AC132" s="37"/>
      <c r="AD132" s="37"/>
      <c r="AE132" s="37"/>
      <c r="AT132" s="16" t="s">
        <v>159</v>
      </c>
      <c r="AU132" s="16" t="s">
        <v>86</v>
      </c>
    </row>
    <row r="133" s="12" customFormat="1" ht="22.8" customHeight="1">
      <c r="A133" s="12"/>
      <c r="B133" s="201"/>
      <c r="C133" s="202"/>
      <c r="D133" s="203" t="s">
        <v>75</v>
      </c>
      <c r="E133" s="215" t="s">
        <v>466</v>
      </c>
      <c r="F133" s="215" t="s">
        <v>467</v>
      </c>
      <c r="G133" s="202"/>
      <c r="H133" s="202"/>
      <c r="I133" s="205"/>
      <c r="J133" s="216">
        <f>BK133</f>
        <v>0</v>
      </c>
      <c r="K133" s="202"/>
      <c r="L133" s="207"/>
      <c r="M133" s="208"/>
      <c r="N133" s="209"/>
      <c r="O133" s="209"/>
      <c r="P133" s="210">
        <f>SUM(P134:P137)</f>
        <v>0</v>
      </c>
      <c r="Q133" s="209"/>
      <c r="R133" s="210">
        <f>SUM(R134:R137)</f>
        <v>0</v>
      </c>
      <c r="S133" s="209"/>
      <c r="T133" s="211">
        <f>SUM(T134:T137)</f>
        <v>0</v>
      </c>
      <c r="U133" s="12"/>
      <c r="V133" s="12"/>
      <c r="W133" s="12"/>
      <c r="X133" s="12"/>
      <c r="Y133" s="12"/>
      <c r="Z133" s="12"/>
      <c r="AA133" s="12"/>
      <c r="AB133" s="12"/>
      <c r="AC133" s="12"/>
      <c r="AD133" s="12"/>
      <c r="AE133" s="12"/>
      <c r="AR133" s="212" t="s">
        <v>164</v>
      </c>
      <c r="AT133" s="213" t="s">
        <v>75</v>
      </c>
      <c r="AU133" s="213" t="s">
        <v>84</v>
      </c>
      <c r="AY133" s="212" t="s">
        <v>136</v>
      </c>
      <c r="BK133" s="214">
        <f>SUM(BK134:BK137)</f>
        <v>0</v>
      </c>
    </row>
    <row r="134" s="2" customFormat="1" ht="16.5" customHeight="1">
      <c r="A134" s="37"/>
      <c r="B134" s="38"/>
      <c r="C134" s="217" t="s">
        <v>144</v>
      </c>
      <c r="D134" s="217" t="s">
        <v>139</v>
      </c>
      <c r="E134" s="218" t="s">
        <v>468</v>
      </c>
      <c r="F134" s="219" t="s">
        <v>469</v>
      </c>
      <c r="G134" s="220" t="s">
        <v>435</v>
      </c>
      <c r="H134" s="221">
        <v>1</v>
      </c>
      <c r="I134" s="222"/>
      <c r="J134" s="223">
        <f>ROUND(I134*H134,2)</f>
        <v>0</v>
      </c>
      <c r="K134" s="219" t="s">
        <v>143</v>
      </c>
      <c r="L134" s="43"/>
      <c r="M134" s="224" t="s">
        <v>1</v>
      </c>
      <c r="N134" s="225" t="s">
        <v>41</v>
      </c>
      <c r="O134" s="90"/>
      <c r="P134" s="226">
        <f>O134*H134</f>
        <v>0</v>
      </c>
      <c r="Q134" s="226">
        <v>0</v>
      </c>
      <c r="R134" s="226">
        <f>Q134*H134</f>
        <v>0</v>
      </c>
      <c r="S134" s="226">
        <v>0</v>
      </c>
      <c r="T134" s="227">
        <f>S134*H134</f>
        <v>0</v>
      </c>
      <c r="U134" s="37"/>
      <c r="V134" s="37"/>
      <c r="W134" s="37"/>
      <c r="X134" s="37"/>
      <c r="Y134" s="37"/>
      <c r="Z134" s="37"/>
      <c r="AA134" s="37"/>
      <c r="AB134" s="37"/>
      <c r="AC134" s="37"/>
      <c r="AD134" s="37"/>
      <c r="AE134" s="37"/>
      <c r="AR134" s="228" t="s">
        <v>453</v>
      </c>
      <c r="AT134" s="228" t="s">
        <v>139</v>
      </c>
      <c r="AU134" s="228" t="s">
        <v>86</v>
      </c>
      <c r="AY134" s="16" t="s">
        <v>136</v>
      </c>
      <c r="BE134" s="229">
        <f>IF(N134="základní",J134,0)</f>
        <v>0</v>
      </c>
      <c r="BF134" s="229">
        <f>IF(N134="snížená",J134,0)</f>
        <v>0</v>
      </c>
      <c r="BG134" s="229">
        <f>IF(N134="zákl. přenesená",J134,0)</f>
        <v>0</v>
      </c>
      <c r="BH134" s="229">
        <f>IF(N134="sníž. přenesená",J134,0)</f>
        <v>0</v>
      </c>
      <c r="BI134" s="229">
        <f>IF(N134="nulová",J134,0)</f>
        <v>0</v>
      </c>
      <c r="BJ134" s="16" t="s">
        <v>84</v>
      </c>
      <c r="BK134" s="229">
        <f>ROUND(I134*H134,2)</f>
        <v>0</v>
      </c>
      <c r="BL134" s="16" t="s">
        <v>453</v>
      </c>
      <c r="BM134" s="228" t="s">
        <v>470</v>
      </c>
    </row>
    <row r="135" s="2" customFormat="1">
      <c r="A135" s="37"/>
      <c r="B135" s="38"/>
      <c r="C135" s="39"/>
      <c r="D135" s="230" t="s">
        <v>159</v>
      </c>
      <c r="E135" s="39"/>
      <c r="F135" s="231" t="s">
        <v>471</v>
      </c>
      <c r="G135" s="39"/>
      <c r="H135" s="39"/>
      <c r="I135" s="232"/>
      <c r="J135" s="39"/>
      <c r="K135" s="39"/>
      <c r="L135" s="43"/>
      <c r="M135" s="233"/>
      <c r="N135" s="234"/>
      <c r="O135" s="90"/>
      <c r="P135" s="90"/>
      <c r="Q135" s="90"/>
      <c r="R135" s="90"/>
      <c r="S135" s="90"/>
      <c r="T135" s="91"/>
      <c r="U135" s="37"/>
      <c r="V135" s="37"/>
      <c r="W135" s="37"/>
      <c r="X135" s="37"/>
      <c r="Y135" s="37"/>
      <c r="Z135" s="37"/>
      <c r="AA135" s="37"/>
      <c r="AB135" s="37"/>
      <c r="AC135" s="37"/>
      <c r="AD135" s="37"/>
      <c r="AE135" s="37"/>
      <c r="AT135" s="16" t="s">
        <v>159</v>
      </c>
      <c r="AU135" s="16" t="s">
        <v>86</v>
      </c>
    </row>
    <row r="136" s="2" customFormat="1" ht="16.5" customHeight="1">
      <c r="A136" s="37"/>
      <c r="B136" s="38"/>
      <c r="C136" s="217" t="s">
        <v>164</v>
      </c>
      <c r="D136" s="217" t="s">
        <v>139</v>
      </c>
      <c r="E136" s="218" t="s">
        <v>472</v>
      </c>
      <c r="F136" s="219" t="s">
        <v>473</v>
      </c>
      <c r="G136" s="220" t="s">
        <v>435</v>
      </c>
      <c r="H136" s="221">
        <v>1</v>
      </c>
      <c r="I136" s="222"/>
      <c r="J136" s="223">
        <f>ROUND(I136*H136,2)</f>
        <v>0</v>
      </c>
      <c r="K136" s="219" t="s">
        <v>143</v>
      </c>
      <c r="L136" s="43"/>
      <c r="M136" s="224" t="s">
        <v>1</v>
      </c>
      <c r="N136" s="225" t="s">
        <v>41</v>
      </c>
      <c r="O136" s="90"/>
      <c r="P136" s="226">
        <f>O136*H136</f>
        <v>0</v>
      </c>
      <c r="Q136" s="226">
        <v>0</v>
      </c>
      <c r="R136" s="226">
        <f>Q136*H136</f>
        <v>0</v>
      </c>
      <c r="S136" s="226">
        <v>0</v>
      </c>
      <c r="T136" s="227">
        <f>S136*H136</f>
        <v>0</v>
      </c>
      <c r="U136" s="37"/>
      <c r="V136" s="37"/>
      <c r="W136" s="37"/>
      <c r="X136" s="37"/>
      <c r="Y136" s="37"/>
      <c r="Z136" s="37"/>
      <c r="AA136" s="37"/>
      <c r="AB136" s="37"/>
      <c r="AC136" s="37"/>
      <c r="AD136" s="37"/>
      <c r="AE136" s="37"/>
      <c r="AR136" s="228" t="s">
        <v>453</v>
      </c>
      <c r="AT136" s="228" t="s">
        <v>139</v>
      </c>
      <c r="AU136" s="228" t="s">
        <v>86</v>
      </c>
      <c r="AY136" s="16" t="s">
        <v>136</v>
      </c>
      <c r="BE136" s="229">
        <f>IF(N136="základní",J136,0)</f>
        <v>0</v>
      </c>
      <c r="BF136" s="229">
        <f>IF(N136="snížená",J136,0)</f>
        <v>0</v>
      </c>
      <c r="BG136" s="229">
        <f>IF(N136="zákl. přenesená",J136,0)</f>
        <v>0</v>
      </c>
      <c r="BH136" s="229">
        <f>IF(N136="sníž. přenesená",J136,0)</f>
        <v>0</v>
      </c>
      <c r="BI136" s="229">
        <f>IF(N136="nulová",J136,0)</f>
        <v>0</v>
      </c>
      <c r="BJ136" s="16" t="s">
        <v>84</v>
      </c>
      <c r="BK136" s="229">
        <f>ROUND(I136*H136,2)</f>
        <v>0</v>
      </c>
      <c r="BL136" s="16" t="s">
        <v>453</v>
      </c>
      <c r="BM136" s="228" t="s">
        <v>474</v>
      </c>
    </row>
    <row r="137" s="2" customFormat="1">
      <c r="A137" s="37"/>
      <c r="B137" s="38"/>
      <c r="C137" s="39"/>
      <c r="D137" s="230" t="s">
        <v>159</v>
      </c>
      <c r="E137" s="39"/>
      <c r="F137" s="231" t="s">
        <v>475</v>
      </c>
      <c r="G137" s="39"/>
      <c r="H137" s="39"/>
      <c r="I137" s="232"/>
      <c r="J137" s="39"/>
      <c r="K137" s="39"/>
      <c r="L137" s="43"/>
      <c r="M137" s="233"/>
      <c r="N137" s="234"/>
      <c r="O137" s="90"/>
      <c r="P137" s="90"/>
      <c r="Q137" s="90"/>
      <c r="R137" s="90"/>
      <c r="S137" s="90"/>
      <c r="T137" s="91"/>
      <c r="U137" s="37"/>
      <c r="V137" s="37"/>
      <c r="W137" s="37"/>
      <c r="X137" s="37"/>
      <c r="Y137" s="37"/>
      <c r="Z137" s="37"/>
      <c r="AA137" s="37"/>
      <c r="AB137" s="37"/>
      <c r="AC137" s="37"/>
      <c r="AD137" s="37"/>
      <c r="AE137" s="37"/>
      <c r="AT137" s="16" t="s">
        <v>159</v>
      </c>
      <c r="AU137" s="16" t="s">
        <v>86</v>
      </c>
    </row>
    <row r="138" s="12" customFormat="1" ht="22.8" customHeight="1">
      <c r="A138" s="12"/>
      <c r="B138" s="201"/>
      <c r="C138" s="202"/>
      <c r="D138" s="203" t="s">
        <v>75</v>
      </c>
      <c r="E138" s="215" t="s">
        <v>476</v>
      </c>
      <c r="F138" s="215" t="s">
        <v>477</v>
      </c>
      <c r="G138" s="202"/>
      <c r="H138" s="202"/>
      <c r="I138" s="205"/>
      <c r="J138" s="216">
        <f>BK138</f>
        <v>0</v>
      </c>
      <c r="K138" s="202"/>
      <c r="L138" s="207"/>
      <c r="M138" s="208"/>
      <c r="N138" s="209"/>
      <c r="O138" s="209"/>
      <c r="P138" s="210">
        <f>SUM(P139:P140)</f>
        <v>0</v>
      </c>
      <c r="Q138" s="209"/>
      <c r="R138" s="210">
        <f>SUM(R139:R140)</f>
        <v>0</v>
      </c>
      <c r="S138" s="209"/>
      <c r="T138" s="211">
        <f>SUM(T139:T140)</f>
        <v>0</v>
      </c>
      <c r="U138" s="12"/>
      <c r="V138" s="12"/>
      <c r="W138" s="12"/>
      <c r="X138" s="12"/>
      <c r="Y138" s="12"/>
      <c r="Z138" s="12"/>
      <c r="AA138" s="12"/>
      <c r="AB138" s="12"/>
      <c r="AC138" s="12"/>
      <c r="AD138" s="12"/>
      <c r="AE138" s="12"/>
      <c r="AR138" s="212" t="s">
        <v>164</v>
      </c>
      <c r="AT138" s="213" t="s">
        <v>75</v>
      </c>
      <c r="AU138" s="213" t="s">
        <v>84</v>
      </c>
      <c r="AY138" s="212" t="s">
        <v>136</v>
      </c>
      <c r="BK138" s="214">
        <f>SUM(BK139:BK140)</f>
        <v>0</v>
      </c>
    </row>
    <row r="139" s="2" customFormat="1" ht="16.5" customHeight="1">
      <c r="A139" s="37"/>
      <c r="B139" s="38"/>
      <c r="C139" s="217" t="s">
        <v>146</v>
      </c>
      <c r="D139" s="217" t="s">
        <v>139</v>
      </c>
      <c r="E139" s="218" t="s">
        <v>478</v>
      </c>
      <c r="F139" s="219" t="s">
        <v>479</v>
      </c>
      <c r="G139" s="220" t="s">
        <v>435</v>
      </c>
      <c r="H139" s="221">
        <v>1</v>
      </c>
      <c r="I139" s="222"/>
      <c r="J139" s="223">
        <f>ROUND(I139*H139,2)</f>
        <v>0</v>
      </c>
      <c r="K139" s="219" t="s">
        <v>143</v>
      </c>
      <c r="L139" s="43"/>
      <c r="M139" s="224" t="s">
        <v>1</v>
      </c>
      <c r="N139" s="225" t="s">
        <v>41</v>
      </c>
      <c r="O139" s="90"/>
      <c r="P139" s="226">
        <f>O139*H139</f>
        <v>0</v>
      </c>
      <c r="Q139" s="226">
        <v>0</v>
      </c>
      <c r="R139" s="226">
        <f>Q139*H139</f>
        <v>0</v>
      </c>
      <c r="S139" s="226">
        <v>0</v>
      </c>
      <c r="T139" s="227">
        <f>S139*H139</f>
        <v>0</v>
      </c>
      <c r="U139" s="37"/>
      <c r="V139" s="37"/>
      <c r="W139" s="37"/>
      <c r="X139" s="37"/>
      <c r="Y139" s="37"/>
      <c r="Z139" s="37"/>
      <c r="AA139" s="37"/>
      <c r="AB139" s="37"/>
      <c r="AC139" s="37"/>
      <c r="AD139" s="37"/>
      <c r="AE139" s="37"/>
      <c r="AR139" s="228" t="s">
        <v>453</v>
      </c>
      <c r="AT139" s="228" t="s">
        <v>139</v>
      </c>
      <c r="AU139" s="228" t="s">
        <v>86</v>
      </c>
      <c r="AY139" s="16" t="s">
        <v>136</v>
      </c>
      <c r="BE139" s="229">
        <f>IF(N139="základní",J139,0)</f>
        <v>0</v>
      </c>
      <c r="BF139" s="229">
        <f>IF(N139="snížená",J139,0)</f>
        <v>0</v>
      </c>
      <c r="BG139" s="229">
        <f>IF(N139="zákl. přenesená",J139,0)</f>
        <v>0</v>
      </c>
      <c r="BH139" s="229">
        <f>IF(N139="sníž. přenesená",J139,0)</f>
        <v>0</v>
      </c>
      <c r="BI139" s="229">
        <f>IF(N139="nulová",J139,0)</f>
        <v>0</v>
      </c>
      <c r="BJ139" s="16" t="s">
        <v>84</v>
      </c>
      <c r="BK139" s="229">
        <f>ROUND(I139*H139,2)</f>
        <v>0</v>
      </c>
      <c r="BL139" s="16" t="s">
        <v>453</v>
      </c>
      <c r="BM139" s="228" t="s">
        <v>480</v>
      </c>
    </row>
    <row r="140" s="2" customFormat="1">
      <c r="A140" s="37"/>
      <c r="B140" s="38"/>
      <c r="C140" s="39"/>
      <c r="D140" s="230" t="s">
        <v>159</v>
      </c>
      <c r="E140" s="39"/>
      <c r="F140" s="231" t="s">
        <v>481</v>
      </c>
      <c r="G140" s="39"/>
      <c r="H140" s="39"/>
      <c r="I140" s="232"/>
      <c r="J140" s="39"/>
      <c r="K140" s="39"/>
      <c r="L140" s="43"/>
      <c r="M140" s="233"/>
      <c r="N140" s="234"/>
      <c r="O140" s="90"/>
      <c r="P140" s="90"/>
      <c r="Q140" s="90"/>
      <c r="R140" s="90"/>
      <c r="S140" s="90"/>
      <c r="T140" s="91"/>
      <c r="U140" s="37"/>
      <c r="V140" s="37"/>
      <c r="W140" s="37"/>
      <c r="X140" s="37"/>
      <c r="Y140" s="37"/>
      <c r="Z140" s="37"/>
      <c r="AA140" s="37"/>
      <c r="AB140" s="37"/>
      <c r="AC140" s="37"/>
      <c r="AD140" s="37"/>
      <c r="AE140" s="37"/>
      <c r="AT140" s="16" t="s">
        <v>159</v>
      </c>
      <c r="AU140" s="16" t="s">
        <v>86</v>
      </c>
    </row>
    <row r="141" s="12" customFormat="1" ht="22.8" customHeight="1">
      <c r="A141" s="12"/>
      <c r="B141" s="201"/>
      <c r="C141" s="202"/>
      <c r="D141" s="203" t="s">
        <v>75</v>
      </c>
      <c r="E141" s="215" t="s">
        <v>482</v>
      </c>
      <c r="F141" s="215" t="s">
        <v>483</v>
      </c>
      <c r="G141" s="202"/>
      <c r="H141" s="202"/>
      <c r="I141" s="205"/>
      <c r="J141" s="216">
        <f>BK141</f>
        <v>0</v>
      </c>
      <c r="K141" s="202"/>
      <c r="L141" s="207"/>
      <c r="M141" s="208"/>
      <c r="N141" s="209"/>
      <c r="O141" s="209"/>
      <c r="P141" s="210">
        <f>SUM(P142:P143)</f>
        <v>0</v>
      </c>
      <c r="Q141" s="209"/>
      <c r="R141" s="210">
        <f>SUM(R142:R143)</f>
        <v>0</v>
      </c>
      <c r="S141" s="209"/>
      <c r="T141" s="211">
        <f>SUM(T142:T143)</f>
        <v>0</v>
      </c>
      <c r="U141" s="12"/>
      <c r="V141" s="12"/>
      <c r="W141" s="12"/>
      <c r="X141" s="12"/>
      <c r="Y141" s="12"/>
      <c r="Z141" s="12"/>
      <c r="AA141" s="12"/>
      <c r="AB141" s="12"/>
      <c r="AC141" s="12"/>
      <c r="AD141" s="12"/>
      <c r="AE141" s="12"/>
      <c r="AR141" s="212" t="s">
        <v>164</v>
      </c>
      <c r="AT141" s="213" t="s">
        <v>75</v>
      </c>
      <c r="AU141" s="213" t="s">
        <v>84</v>
      </c>
      <c r="AY141" s="212" t="s">
        <v>136</v>
      </c>
      <c r="BK141" s="214">
        <f>SUM(BK142:BK143)</f>
        <v>0</v>
      </c>
    </row>
    <row r="142" s="2" customFormat="1" ht="16.5" customHeight="1">
      <c r="A142" s="37"/>
      <c r="B142" s="38"/>
      <c r="C142" s="217" t="s">
        <v>171</v>
      </c>
      <c r="D142" s="217" t="s">
        <v>139</v>
      </c>
      <c r="E142" s="218" t="s">
        <v>484</v>
      </c>
      <c r="F142" s="219" t="s">
        <v>485</v>
      </c>
      <c r="G142" s="220" t="s">
        <v>435</v>
      </c>
      <c r="H142" s="221">
        <v>1</v>
      </c>
      <c r="I142" s="222"/>
      <c r="J142" s="223">
        <f>ROUND(I142*H142,2)</f>
        <v>0</v>
      </c>
      <c r="K142" s="219" t="s">
        <v>143</v>
      </c>
      <c r="L142" s="43"/>
      <c r="M142" s="224" t="s">
        <v>1</v>
      </c>
      <c r="N142" s="225" t="s">
        <v>41</v>
      </c>
      <c r="O142" s="90"/>
      <c r="P142" s="226">
        <f>O142*H142</f>
        <v>0</v>
      </c>
      <c r="Q142" s="226">
        <v>0</v>
      </c>
      <c r="R142" s="226">
        <f>Q142*H142</f>
        <v>0</v>
      </c>
      <c r="S142" s="226">
        <v>0</v>
      </c>
      <c r="T142" s="227">
        <f>S142*H142</f>
        <v>0</v>
      </c>
      <c r="U142" s="37"/>
      <c r="V142" s="37"/>
      <c r="W142" s="37"/>
      <c r="X142" s="37"/>
      <c r="Y142" s="37"/>
      <c r="Z142" s="37"/>
      <c r="AA142" s="37"/>
      <c r="AB142" s="37"/>
      <c r="AC142" s="37"/>
      <c r="AD142" s="37"/>
      <c r="AE142" s="37"/>
      <c r="AR142" s="228" t="s">
        <v>453</v>
      </c>
      <c r="AT142" s="228" t="s">
        <v>139</v>
      </c>
      <c r="AU142" s="228" t="s">
        <v>86</v>
      </c>
      <c r="AY142" s="16" t="s">
        <v>136</v>
      </c>
      <c r="BE142" s="229">
        <f>IF(N142="základní",J142,0)</f>
        <v>0</v>
      </c>
      <c r="BF142" s="229">
        <f>IF(N142="snížená",J142,0)</f>
        <v>0</v>
      </c>
      <c r="BG142" s="229">
        <f>IF(N142="zákl. přenesená",J142,0)</f>
        <v>0</v>
      </c>
      <c r="BH142" s="229">
        <f>IF(N142="sníž. přenesená",J142,0)</f>
        <v>0</v>
      </c>
      <c r="BI142" s="229">
        <f>IF(N142="nulová",J142,0)</f>
        <v>0</v>
      </c>
      <c r="BJ142" s="16" t="s">
        <v>84</v>
      </c>
      <c r="BK142" s="229">
        <f>ROUND(I142*H142,2)</f>
        <v>0</v>
      </c>
      <c r="BL142" s="16" t="s">
        <v>453</v>
      </c>
      <c r="BM142" s="228" t="s">
        <v>486</v>
      </c>
    </row>
    <row r="143" s="2" customFormat="1">
      <c r="A143" s="37"/>
      <c r="B143" s="38"/>
      <c r="C143" s="39"/>
      <c r="D143" s="230" t="s">
        <v>159</v>
      </c>
      <c r="E143" s="39"/>
      <c r="F143" s="231" t="s">
        <v>487</v>
      </c>
      <c r="G143" s="39"/>
      <c r="H143" s="39"/>
      <c r="I143" s="232"/>
      <c r="J143" s="39"/>
      <c r="K143" s="39"/>
      <c r="L143" s="43"/>
      <c r="M143" s="233"/>
      <c r="N143" s="234"/>
      <c r="O143" s="90"/>
      <c r="P143" s="90"/>
      <c r="Q143" s="90"/>
      <c r="R143" s="90"/>
      <c r="S143" s="90"/>
      <c r="T143" s="91"/>
      <c r="U143" s="37"/>
      <c r="V143" s="37"/>
      <c r="W143" s="37"/>
      <c r="X143" s="37"/>
      <c r="Y143" s="37"/>
      <c r="Z143" s="37"/>
      <c r="AA143" s="37"/>
      <c r="AB143" s="37"/>
      <c r="AC143" s="37"/>
      <c r="AD143" s="37"/>
      <c r="AE143" s="37"/>
      <c r="AT143" s="16" t="s">
        <v>159</v>
      </c>
      <c r="AU143" s="16" t="s">
        <v>86</v>
      </c>
    </row>
    <row r="144" s="12" customFormat="1" ht="22.8" customHeight="1">
      <c r="A144" s="12"/>
      <c r="B144" s="201"/>
      <c r="C144" s="202"/>
      <c r="D144" s="203" t="s">
        <v>75</v>
      </c>
      <c r="E144" s="215" t="s">
        <v>488</v>
      </c>
      <c r="F144" s="215" t="s">
        <v>489</v>
      </c>
      <c r="G144" s="202"/>
      <c r="H144" s="202"/>
      <c r="I144" s="205"/>
      <c r="J144" s="216">
        <f>BK144</f>
        <v>0</v>
      </c>
      <c r="K144" s="202"/>
      <c r="L144" s="207"/>
      <c r="M144" s="208"/>
      <c r="N144" s="209"/>
      <c r="O144" s="209"/>
      <c r="P144" s="210">
        <f>SUM(P145:P146)</f>
        <v>0</v>
      </c>
      <c r="Q144" s="209"/>
      <c r="R144" s="210">
        <f>SUM(R145:R146)</f>
        <v>0</v>
      </c>
      <c r="S144" s="209"/>
      <c r="T144" s="211">
        <f>SUM(T145:T146)</f>
        <v>0</v>
      </c>
      <c r="U144" s="12"/>
      <c r="V144" s="12"/>
      <c r="W144" s="12"/>
      <c r="X144" s="12"/>
      <c r="Y144" s="12"/>
      <c r="Z144" s="12"/>
      <c r="AA144" s="12"/>
      <c r="AB144" s="12"/>
      <c r="AC144" s="12"/>
      <c r="AD144" s="12"/>
      <c r="AE144" s="12"/>
      <c r="AR144" s="212" t="s">
        <v>164</v>
      </c>
      <c r="AT144" s="213" t="s">
        <v>75</v>
      </c>
      <c r="AU144" s="213" t="s">
        <v>84</v>
      </c>
      <c r="AY144" s="212" t="s">
        <v>136</v>
      </c>
      <c r="BK144" s="214">
        <f>SUM(BK145:BK146)</f>
        <v>0</v>
      </c>
    </row>
    <row r="145" s="2" customFormat="1" ht="16.5" customHeight="1">
      <c r="A145" s="37"/>
      <c r="B145" s="38"/>
      <c r="C145" s="217" t="s">
        <v>179</v>
      </c>
      <c r="D145" s="217" t="s">
        <v>139</v>
      </c>
      <c r="E145" s="218" t="s">
        <v>490</v>
      </c>
      <c r="F145" s="219" t="s">
        <v>489</v>
      </c>
      <c r="G145" s="220" t="s">
        <v>435</v>
      </c>
      <c r="H145" s="221">
        <v>1</v>
      </c>
      <c r="I145" s="222"/>
      <c r="J145" s="223">
        <f>ROUND(I145*H145,2)</f>
        <v>0</v>
      </c>
      <c r="K145" s="219" t="s">
        <v>143</v>
      </c>
      <c r="L145" s="43"/>
      <c r="M145" s="224" t="s">
        <v>1</v>
      </c>
      <c r="N145" s="225" t="s">
        <v>41</v>
      </c>
      <c r="O145" s="90"/>
      <c r="P145" s="226">
        <f>O145*H145</f>
        <v>0</v>
      </c>
      <c r="Q145" s="226">
        <v>0</v>
      </c>
      <c r="R145" s="226">
        <f>Q145*H145</f>
        <v>0</v>
      </c>
      <c r="S145" s="226">
        <v>0</v>
      </c>
      <c r="T145" s="227">
        <f>S145*H145</f>
        <v>0</v>
      </c>
      <c r="U145" s="37"/>
      <c r="V145" s="37"/>
      <c r="W145" s="37"/>
      <c r="X145" s="37"/>
      <c r="Y145" s="37"/>
      <c r="Z145" s="37"/>
      <c r="AA145" s="37"/>
      <c r="AB145" s="37"/>
      <c r="AC145" s="37"/>
      <c r="AD145" s="37"/>
      <c r="AE145" s="37"/>
      <c r="AR145" s="228" t="s">
        <v>453</v>
      </c>
      <c r="AT145" s="228" t="s">
        <v>139</v>
      </c>
      <c r="AU145" s="228" t="s">
        <v>86</v>
      </c>
      <c r="AY145" s="16" t="s">
        <v>136</v>
      </c>
      <c r="BE145" s="229">
        <f>IF(N145="základní",J145,0)</f>
        <v>0</v>
      </c>
      <c r="BF145" s="229">
        <f>IF(N145="snížená",J145,0)</f>
        <v>0</v>
      </c>
      <c r="BG145" s="229">
        <f>IF(N145="zákl. přenesená",J145,0)</f>
        <v>0</v>
      </c>
      <c r="BH145" s="229">
        <f>IF(N145="sníž. přenesená",J145,0)</f>
        <v>0</v>
      </c>
      <c r="BI145" s="229">
        <f>IF(N145="nulová",J145,0)</f>
        <v>0</v>
      </c>
      <c r="BJ145" s="16" t="s">
        <v>84</v>
      </c>
      <c r="BK145" s="229">
        <f>ROUND(I145*H145,2)</f>
        <v>0</v>
      </c>
      <c r="BL145" s="16" t="s">
        <v>453</v>
      </c>
      <c r="BM145" s="228" t="s">
        <v>491</v>
      </c>
    </row>
    <row r="146" s="2" customFormat="1">
      <c r="A146" s="37"/>
      <c r="B146" s="38"/>
      <c r="C146" s="39"/>
      <c r="D146" s="230" t="s">
        <v>159</v>
      </c>
      <c r="E146" s="39"/>
      <c r="F146" s="231" t="s">
        <v>492</v>
      </c>
      <c r="G146" s="39"/>
      <c r="H146" s="39"/>
      <c r="I146" s="232"/>
      <c r="J146" s="39"/>
      <c r="K146" s="39"/>
      <c r="L146" s="43"/>
      <c r="M146" s="268"/>
      <c r="N146" s="269"/>
      <c r="O146" s="270"/>
      <c r="P146" s="270"/>
      <c r="Q146" s="270"/>
      <c r="R146" s="270"/>
      <c r="S146" s="270"/>
      <c r="T146" s="271"/>
      <c r="U146" s="37"/>
      <c r="V146" s="37"/>
      <c r="W146" s="37"/>
      <c r="X146" s="37"/>
      <c r="Y146" s="37"/>
      <c r="Z146" s="37"/>
      <c r="AA146" s="37"/>
      <c r="AB146" s="37"/>
      <c r="AC146" s="37"/>
      <c r="AD146" s="37"/>
      <c r="AE146" s="37"/>
      <c r="AT146" s="16" t="s">
        <v>159</v>
      </c>
      <c r="AU146" s="16" t="s">
        <v>86</v>
      </c>
    </row>
    <row r="147" s="2" customFormat="1" ht="6.96" customHeight="1">
      <c r="A147" s="37"/>
      <c r="B147" s="65"/>
      <c r="C147" s="66"/>
      <c r="D147" s="66"/>
      <c r="E147" s="66"/>
      <c r="F147" s="66"/>
      <c r="G147" s="66"/>
      <c r="H147" s="66"/>
      <c r="I147" s="66"/>
      <c r="J147" s="66"/>
      <c r="K147" s="66"/>
      <c r="L147" s="43"/>
      <c r="M147" s="37"/>
      <c r="O147" s="37"/>
      <c r="P147" s="37"/>
      <c r="Q147" s="37"/>
      <c r="R147" s="37"/>
      <c r="S147" s="37"/>
      <c r="T147" s="37"/>
      <c r="U147" s="37"/>
      <c r="V147" s="37"/>
      <c r="W147" s="37"/>
      <c r="X147" s="37"/>
      <c r="Y147" s="37"/>
      <c r="Z147" s="37"/>
      <c r="AA147" s="37"/>
      <c r="AB147" s="37"/>
      <c r="AC147" s="37"/>
      <c r="AD147" s="37"/>
      <c r="AE147" s="37"/>
    </row>
  </sheetData>
  <sheetProtection sheet="1" autoFilter="0" formatColumns="0" formatRows="0" objects="1" scenarios="1" spinCount="100000" saltValue="KHfDZa3EzIcMTVVoP6SF2vw5Q21D5zZaxu0Ve8OuyKq7FzNBm0EN7DQ11mW1ieWD9LDK5oeT2ibJVSL/TZV7eA==" hashValue="nL11MCWcfJk0+8rEyXrBMeYjDwqT7P8zaUHR7mBQcbFuWRk2DitJarhWf2VR4OmpENJQvLhNEPWFMhgPlh/pow==" algorithmName="SHA-512" password="E785"/>
  <autoFilter ref="C122:K146"/>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DESKTOP-4EPUNVH\Moje</dc:creator>
  <cp:lastModifiedBy>DESKTOP-4EPUNVH\Moje</cp:lastModifiedBy>
  <dcterms:created xsi:type="dcterms:W3CDTF">2024-03-15T10:06:34Z</dcterms:created>
  <dcterms:modified xsi:type="dcterms:W3CDTF">2024-03-15T10:06:39Z</dcterms:modified>
</cp:coreProperties>
</file>